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520" windowWidth="18840" windowHeight="5565" tabRatio="899" activeTab="1"/>
  </bookViews>
  <sheets>
    <sheet name="佐賀市・神埼市・神埼郡・三養基郡" sheetId="1" r:id="rId1"/>
    <sheet name="鳥栖市・小城市・鹿島市・嬉野市・藤津郡・武雄市・杵島郡" sheetId="2" r:id="rId2"/>
    <sheet name="多久市・伊万里市・西松浦郡・唐津市・東松浦郡" sheetId="3" r:id="rId3"/>
    <sheet name="市郡集計表" sheetId="4" r:id="rId4"/>
  </sheets>
  <definedNames>
    <definedName name="_xlnm.Print_Area" localSheetId="0">'佐賀市・神埼市・神埼郡・三養基郡'!$A$1:$S$77</definedName>
    <definedName name="_xlnm.Print_Area" localSheetId="3">'市郡集計表'!$A$1:$O$30</definedName>
    <definedName name="_xlnm.Print_Area" localSheetId="2">'多久市・伊万里市・西松浦郡・唐津市・東松浦郡'!$A$1:$S$74</definedName>
    <definedName name="_xlnm.Print_Area" localSheetId="1">'鳥栖市・小城市・鹿島市・嬉野市・藤津郡・武雄市・杵島郡'!$A$1:$S$83</definedName>
  </definedNames>
  <calcPr fullCalcOnLoad="1"/>
</workbook>
</file>

<file path=xl/comments1.xml><?xml version="1.0" encoding="utf-8"?>
<comments xmlns="http://schemas.openxmlformats.org/spreadsheetml/2006/main">
  <authors>
    <author>MNOC_USER</author>
    <author>荒尾日出夫</author>
    <author>PC-222_k-fujisao</author>
    <author>中道康幸</author>
  </authors>
  <commentList>
    <comment ref="P10" authorId="0">
      <text>
        <r>
          <rPr>
            <sz val="9"/>
            <rFont val="ＭＳ Ｐゴシック"/>
            <family val="3"/>
          </rPr>
          <t>Ｈ２７．４より
佐賀北部から店名変更</t>
        </r>
      </text>
    </comment>
    <comment ref="M43" authorId="0">
      <text>
        <r>
          <rPr>
            <sz val="9"/>
            <rFont val="ＭＳ Ｐゴシック"/>
            <family val="3"/>
          </rPr>
          <t>毎日　5枚
朝日　10枚含む</t>
        </r>
        <r>
          <rPr>
            <sz val="9"/>
            <color indexed="14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M34" authorId="0">
      <text>
        <r>
          <rPr>
            <sz val="9"/>
            <rFont val="ＭＳ Ｐゴシック"/>
            <family val="3"/>
          </rPr>
          <t xml:space="preserve">毎日　25枚含む
</t>
        </r>
      </text>
    </comment>
    <comment ref="M33" authorId="0">
      <text>
        <r>
          <rPr>
            <sz val="9"/>
            <rFont val="ＭＳ Ｐゴシック"/>
            <family val="3"/>
          </rPr>
          <t xml:space="preserve">毎日　1０枚含む
</t>
        </r>
      </text>
    </comment>
    <comment ref="M20" authorId="0">
      <text>
        <r>
          <rPr>
            <sz val="9"/>
            <rFont val="ＭＳ Ｐゴシック"/>
            <family val="3"/>
          </rPr>
          <t>毎日5枚含む</t>
        </r>
      </text>
    </comment>
    <comment ref="M55" authorId="0">
      <text>
        <r>
          <rPr>
            <sz val="9"/>
            <rFont val="ＭＳ Ｐゴシック"/>
            <family val="3"/>
          </rPr>
          <t>毎日　  5枚
朝日　10枚含む</t>
        </r>
      </text>
    </comment>
    <comment ref="D72" authorId="0">
      <text>
        <r>
          <rPr>
            <b/>
            <sz val="9"/>
            <color indexed="8"/>
            <rFont val="ＭＳ Ｐゴシック"/>
            <family val="3"/>
          </rPr>
          <t xml:space="preserve">Ｈ３０．３～
一部エリアを分割し、
みやき東部（新店）へ
</t>
        </r>
        <r>
          <rPr>
            <b/>
            <sz val="9"/>
            <color indexed="10"/>
            <rFont val="ＭＳ Ｐゴシック"/>
            <family val="3"/>
          </rPr>
          <t>毎日　４０枚含む</t>
        </r>
        <r>
          <rPr>
            <sz val="9"/>
            <rFont val="ＭＳ Ｐゴシック"/>
            <family val="3"/>
          </rPr>
          <t xml:space="preserve">
</t>
        </r>
      </text>
    </comment>
    <comment ref="M63" authorId="0">
      <text>
        <r>
          <rPr>
            <sz val="9"/>
            <rFont val="ＭＳ Ｐゴシック"/>
            <family val="3"/>
          </rPr>
          <t>Ｈ29.4.1より
上峰町は北茂安に
エリア変更</t>
        </r>
        <r>
          <rPr>
            <sz val="9"/>
            <color indexed="10"/>
            <rFont val="ＭＳ Ｐゴシック"/>
            <family val="3"/>
          </rPr>
          <t xml:space="preserve">
</t>
        </r>
      </text>
    </comment>
    <comment ref="J72" authorId="0">
      <text>
        <r>
          <rPr>
            <sz val="9"/>
            <rFont val="ＭＳ Ｐゴシック"/>
            <family val="3"/>
          </rPr>
          <t>Ｈ25.6より、
朝日北茂安・中原の
40部含む
旧三根800枚含む</t>
        </r>
      </text>
    </comment>
    <comment ref="M74" authorId="0">
      <text>
        <r>
          <rPr>
            <sz val="9"/>
            <rFont val="ＭＳ Ｐゴシック"/>
            <family val="3"/>
          </rPr>
          <t>毎日   5枚含む
上峰町60枚含む</t>
        </r>
      </text>
    </comment>
    <comment ref="J31" authorId="0">
      <text>
        <r>
          <rPr>
            <sz val="9"/>
            <rFont val="ＭＳ Ｐゴシック"/>
            <family val="3"/>
          </rPr>
          <t>川副から名称変更
諸冨町510
東与賀150含む
Ｈ２６．１１より
佐賀南を吸収して
佐賀空港通から店名変更</t>
        </r>
      </text>
    </comment>
    <comment ref="M72" authorId="0">
      <text>
        <r>
          <rPr>
            <sz val="9"/>
            <rFont val="ＭＳ Ｐゴシック"/>
            <family val="3"/>
          </rPr>
          <t>毎日　50枚含む
　（上峰町20含む）
上峰町270枚含む</t>
        </r>
      </text>
    </comment>
    <comment ref="P32" authorId="0">
      <text>
        <r>
          <rPr>
            <sz val="9"/>
            <rFont val="ＭＳ Ｐゴシック"/>
            <family val="3"/>
          </rPr>
          <t>（N）
Ｈ２６．１１より
佐賀南を吸収して
佐賀空港通から店名変更</t>
        </r>
      </text>
    </comment>
    <comment ref="J53" authorId="0">
      <text>
        <r>
          <rPr>
            <sz val="9"/>
            <rFont val="ＭＳ Ｐゴシック"/>
            <family val="3"/>
          </rPr>
          <t>毎日15枚含む
蓮池100枚含む
三瀬・脊振30枚含む</t>
        </r>
      </text>
    </comment>
    <comment ref="P31" authorId="0">
      <text>
        <r>
          <rPr>
            <sz val="9"/>
            <rFont val="ＭＳ Ｐゴシック"/>
            <family val="3"/>
          </rPr>
          <t>Ｈ２７．４より
佐賀東（金立40枚含む）金立を吸収して大和から店名変更</t>
        </r>
      </text>
    </comment>
    <comment ref="D54" authorId="1">
      <text>
        <r>
          <rPr>
            <sz val="9"/>
            <rFont val="ＭＳ Ｐゴシック"/>
            <family val="3"/>
          </rPr>
          <t xml:space="preserve">毎日160枚含む
</t>
        </r>
      </text>
    </comment>
    <comment ref="M73" authorId="2">
      <text>
        <r>
          <rPr>
            <sz val="9"/>
            <rFont val="ＭＳ Ｐゴシック"/>
            <family val="3"/>
          </rPr>
          <t>上峰町700枚含む
毎日5枚含む（上峰町のみ）</t>
        </r>
      </text>
    </comment>
    <comment ref="A9" authorId="2">
      <text>
        <r>
          <rPr>
            <sz val="9"/>
            <rFont val="ＭＳ Ｐゴシック"/>
            <family val="3"/>
          </rPr>
          <t>東与賀町30枚含む
川副町25枚含む</t>
        </r>
      </text>
    </comment>
    <comment ref="A13" authorId="2">
      <text>
        <r>
          <rPr>
            <sz val="9"/>
            <rFont val="ＭＳ Ｐゴシック"/>
            <family val="3"/>
          </rPr>
          <t>久保田町40枚含む</t>
        </r>
      </text>
    </comment>
    <comment ref="A15" authorId="2">
      <text>
        <r>
          <rPr>
            <sz val="9"/>
            <rFont val="ＭＳ Ｐゴシック"/>
            <family val="3"/>
          </rPr>
          <t>犬井道30枚含む</t>
        </r>
      </text>
    </comment>
    <comment ref="D11" authorId="2">
      <text>
        <r>
          <rPr>
            <sz val="9"/>
            <rFont val="ＭＳ Ｐゴシック"/>
            <family val="3"/>
          </rPr>
          <t>東与賀町80枚含む
川副町80枚含む</t>
        </r>
      </text>
    </comment>
    <comment ref="D13" authorId="2">
      <text>
        <r>
          <rPr>
            <sz val="9"/>
            <rFont val="ＭＳ Ｐゴシック"/>
            <family val="3"/>
          </rPr>
          <t>久保田町90枚含む</t>
        </r>
      </text>
    </comment>
    <comment ref="D15" authorId="2">
      <text>
        <r>
          <rPr>
            <sz val="9"/>
            <rFont val="ＭＳ Ｐゴシック"/>
            <family val="3"/>
          </rPr>
          <t>諸富町400枚含む
犬井道・大詫間80枚含む</t>
        </r>
      </text>
    </comment>
    <comment ref="D33" authorId="2">
      <text>
        <r>
          <rPr>
            <sz val="9"/>
            <rFont val="ＭＳ Ｐゴシック"/>
            <family val="3"/>
          </rPr>
          <t xml:space="preserve">久保泉町70枚含む
</t>
        </r>
        <r>
          <rPr>
            <b/>
            <sz val="9"/>
            <rFont val="ＭＳ Ｐゴシック"/>
            <family val="3"/>
          </rPr>
          <t>Ｈ30.3～
西日本 佐賀北部扱い</t>
        </r>
      </text>
    </comment>
    <comment ref="G9" authorId="2">
      <text>
        <r>
          <rPr>
            <sz val="9"/>
            <rFont val="ＭＳ Ｐゴシック"/>
            <family val="3"/>
          </rPr>
          <t>東与賀140枚
西与賀150枚含む</t>
        </r>
      </text>
    </comment>
    <comment ref="G10" authorId="2">
      <text>
        <r>
          <rPr>
            <sz val="9"/>
            <rFont val="ＭＳ Ｐゴシック"/>
            <family val="3"/>
          </rPr>
          <t>久保泉100枚含む</t>
        </r>
      </text>
    </comment>
    <comment ref="G11" authorId="2">
      <text>
        <r>
          <rPr>
            <sz val="9"/>
            <rFont val="ＭＳ Ｐゴシック"/>
            <family val="3"/>
          </rPr>
          <t>諸富550枚・蓮池60枚含む
川副町250枚含む</t>
        </r>
      </text>
    </comment>
    <comment ref="G12" authorId="2">
      <text>
        <r>
          <rPr>
            <sz val="9"/>
            <rFont val="ＭＳ Ｐゴシック"/>
            <family val="3"/>
          </rPr>
          <t>金立70枚・大和300枚含む</t>
        </r>
      </text>
    </comment>
    <comment ref="M17" authorId="2">
      <text>
        <r>
          <rPr>
            <sz val="9"/>
            <rFont val="ＭＳ Ｐゴシック"/>
            <family val="3"/>
          </rPr>
          <t>巨勢・蓮池町900枚含む
川副町・大詫間450枚含む</t>
        </r>
      </text>
    </comment>
    <comment ref="M24" authorId="2">
      <text>
        <r>
          <rPr>
            <sz val="9"/>
            <rFont val="ＭＳ Ｐゴシック"/>
            <family val="3"/>
          </rPr>
          <t>本庄町430含む</t>
        </r>
      </text>
    </comment>
    <comment ref="M25" authorId="2">
      <text>
        <r>
          <rPr>
            <sz val="9"/>
            <rFont val="ＭＳ Ｐゴシック"/>
            <family val="3"/>
          </rPr>
          <t>東与賀町600枚含む</t>
        </r>
      </text>
    </comment>
    <comment ref="G53" authorId="3">
      <text>
        <r>
          <rPr>
            <sz val="9"/>
            <rFont val="ＭＳ Ｐゴシック"/>
            <family val="3"/>
          </rPr>
          <t xml:space="preserve">神埼400枚
千代田210枚
</t>
        </r>
      </text>
    </comment>
    <comment ref="G63" authorId="3">
      <text>
        <r>
          <rPr>
            <sz val="9"/>
            <rFont val="ＭＳ Ｐゴシック"/>
            <family val="3"/>
          </rPr>
          <t xml:space="preserve">上峰町430枚
中原町290枚含む
</t>
        </r>
      </text>
    </comment>
    <comment ref="J10" authorId="3">
      <text>
        <r>
          <rPr>
            <sz val="9"/>
            <rFont val="ＭＳ Ｐゴシック"/>
            <family val="3"/>
          </rPr>
          <t xml:space="preserve">高木瀬含む
</t>
        </r>
      </text>
    </comment>
    <comment ref="J63" authorId="3">
      <text>
        <r>
          <rPr>
            <sz val="9"/>
            <rFont val="ＭＳ Ｐゴシック"/>
            <family val="3"/>
          </rPr>
          <t xml:space="preserve">上峰町630枚含む
</t>
        </r>
      </text>
    </comment>
    <comment ref="J9" authorId="2">
      <text>
        <r>
          <rPr>
            <b/>
            <sz val="9"/>
            <rFont val="ＭＳ Ｐゴシック"/>
            <family val="3"/>
          </rPr>
          <t>H29.11～
本庄の一部を吸収</t>
        </r>
      </text>
    </comment>
    <comment ref="J14" authorId="2">
      <text>
        <r>
          <rPr>
            <sz val="9"/>
            <rFont val="ＭＳ Ｐゴシック"/>
            <family val="3"/>
          </rPr>
          <t xml:space="preserve">Ｈ29.11～
一部を佐賀中央と鍋島（旧：久保田）へ譲渡
</t>
        </r>
        <r>
          <rPr>
            <b/>
            <sz val="9"/>
            <rFont val="ＭＳ Ｐゴシック"/>
            <family val="3"/>
          </rPr>
          <t>30年4月～
鍋島を吸収し、
佐賀本庄に店名変更</t>
        </r>
      </text>
    </comment>
    <comment ref="P9" authorId="2">
      <text>
        <r>
          <rPr>
            <b/>
            <sz val="9"/>
            <rFont val="ＭＳ Ｐゴシック"/>
            <family val="3"/>
          </rPr>
          <t>H29.11～
本庄の一部を吸収</t>
        </r>
      </text>
    </comment>
    <comment ref="P12" authorId="2">
      <text>
        <r>
          <rPr>
            <sz val="9"/>
            <rFont val="ＭＳ Ｐゴシック"/>
            <family val="3"/>
          </rPr>
          <t>Ｈ29.11～
一部を佐賀中央と鍋島（旧：久保田）へ譲渡</t>
        </r>
        <r>
          <rPr>
            <b/>
            <sz val="9"/>
            <rFont val="ＭＳ Ｐゴシック"/>
            <family val="3"/>
          </rPr>
          <t xml:space="preserve">
Ｈ30.4～鍋島を吸収</t>
        </r>
      </text>
    </comment>
    <comment ref="P34" authorId="0">
      <text>
        <r>
          <rPr>
            <sz val="9"/>
            <rFont val="ＭＳ Ｐゴシック"/>
            <family val="3"/>
          </rPr>
          <t>牛津扱い</t>
        </r>
        <r>
          <rPr>
            <b/>
            <sz val="9"/>
            <rFont val="ＭＳ Ｐゴシック"/>
            <family val="3"/>
          </rPr>
          <t xml:space="preserve">
Ｈ29.11～
本庄の一部を吸収し
店名を久保田から変更</t>
        </r>
      </text>
    </comment>
    <comment ref="A33" authorId="2">
      <text>
        <r>
          <rPr>
            <b/>
            <sz val="9"/>
            <rFont val="ＭＳ Ｐゴシック"/>
            <family val="3"/>
          </rPr>
          <t>Ｈ30.3～
西日本 佐賀北部扱い</t>
        </r>
      </text>
    </comment>
    <comment ref="J34" authorId="0">
      <text>
        <r>
          <rPr>
            <sz val="9"/>
            <rFont val="ＭＳ Ｐゴシック"/>
            <family val="3"/>
          </rPr>
          <t>牛津扱い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Ｈ29.11～
本庄の一部を吸収し
店名を久保田から変更
</t>
        </r>
        <r>
          <rPr>
            <b/>
            <sz val="9"/>
            <rFont val="ＭＳ Ｐゴシック"/>
            <family val="3"/>
          </rPr>
          <t>30年4月～
廃店し本庄へ統合。
佐賀本庄に店名変更</t>
        </r>
      </text>
    </comment>
    <comment ref="J32" authorId="0">
      <text>
        <r>
          <rPr>
            <sz val="9"/>
            <rFont val="ＭＳ Ｐゴシック"/>
            <family val="3"/>
          </rPr>
          <t xml:space="preserve">Ｈ２７．４より
佐賀東（金立280枚含む）金立を吸収して大和から店名変更
金立・久保泉220含む
</t>
        </r>
        <r>
          <rPr>
            <b/>
            <sz val="9"/>
            <rFont val="ＭＳ Ｐゴシック"/>
            <family val="3"/>
          </rPr>
          <t>H30.3～
毎日新聞 金立  15部含む
朝日新聞 金立100部含む（久保泉町70含）</t>
        </r>
      </text>
    </comment>
    <comment ref="D73" authorId="0">
      <text>
        <r>
          <rPr>
            <b/>
            <sz val="9"/>
            <color indexed="8"/>
            <rFont val="ＭＳ Ｐゴシック"/>
            <family val="3"/>
          </rPr>
          <t xml:space="preserve">Ｈ３０．３～
北茂安から分離（新店）
</t>
        </r>
        <r>
          <rPr>
            <b/>
            <sz val="9"/>
            <color indexed="10"/>
            <rFont val="ＭＳ Ｐゴシック"/>
            <family val="3"/>
          </rPr>
          <t>毎日　１５枚含む</t>
        </r>
        <r>
          <rPr>
            <sz val="9"/>
            <rFont val="ＭＳ Ｐゴシック"/>
            <family val="3"/>
          </rPr>
          <t xml:space="preserve">
</t>
        </r>
      </text>
    </comment>
    <comment ref="D63" authorId="3">
      <text>
        <r>
          <rPr>
            <sz val="9"/>
            <rFont val="ＭＳ Ｐゴシック"/>
            <family val="3"/>
          </rPr>
          <t xml:space="preserve">上峰町350含
</t>
        </r>
      </text>
    </comment>
    <comment ref="D71" authorId="3">
      <text>
        <r>
          <rPr>
            <sz val="9"/>
            <rFont val="ＭＳ Ｐゴシック"/>
            <family val="3"/>
          </rPr>
          <t xml:space="preserve">鳥栖市140含
</t>
        </r>
      </text>
    </comment>
    <comment ref="J12" authorId="3">
      <text>
        <r>
          <rPr>
            <sz val="9"/>
            <rFont val="ＭＳ Ｐゴシック"/>
            <family val="3"/>
          </rPr>
          <t>30年4月～
鍋島廃店に伴い
本庄改め
新設　佐賀本庄
（久保田町250含）</t>
        </r>
      </text>
    </comment>
  </commentList>
</comments>
</file>

<file path=xl/comments2.xml><?xml version="1.0" encoding="utf-8"?>
<comments xmlns="http://schemas.openxmlformats.org/spreadsheetml/2006/main">
  <authors>
    <author>MNOC_USER</author>
    <author>荒尾日出夫</author>
    <author>PC-222_k-fujisao</author>
  </authors>
  <commentList>
    <comment ref="M20" authorId="0">
      <text>
        <r>
          <rPr>
            <sz val="9"/>
            <rFont val="ＭＳ Ｐゴシック"/>
            <family val="3"/>
          </rPr>
          <t xml:space="preserve">毎日　20枚含む（芦刈町15含）
芦刈町1330枚含む
</t>
        </r>
      </text>
    </comment>
    <comment ref="M32" authorId="0">
      <text>
        <r>
          <rPr>
            <sz val="9"/>
            <rFont val="ＭＳ Ｐゴシック"/>
            <family val="3"/>
          </rPr>
          <t xml:space="preserve">毎日　15枚含む
</t>
        </r>
      </text>
    </comment>
    <comment ref="J40" authorId="0">
      <text>
        <r>
          <rPr>
            <sz val="9"/>
            <rFont val="ＭＳ Ｐゴシック"/>
            <family val="3"/>
          </rPr>
          <t>毎日　10枚含む
朝日　50枚含む</t>
        </r>
      </text>
    </comment>
    <comment ref="M41" authorId="0">
      <text>
        <r>
          <rPr>
            <sz val="9"/>
            <rFont val="ＭＳ Ｐゴシック"/>
            <family val="3"/>
          </rPr>
          <t xml:space="preserve">西日本と分かれて専売になる
21年10月
</t>
        </r>
        <r>
          <rPr>
            <sz val="9"/>
            <color indexed="10"/>
            <rFont val="ＭＳ Ｐゴシック"/>
            <family val="3"/>
          </rPr>
          <t>Ｈ２２．６より、嬉野から店名変更
一部を嬉野東部へ譲渡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4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M50" authorId="0">
      <text>
        <r>
          <rPr>
            <sz val="9"/>
            <rFont val="ＭＳ Ｐゴシック"/>
            <family val="3"/>
          </rPr>
          <t xml:space="preserve">毎日　35枚含む
</t>
        </r>
      </text>
    </comment>
    <comment ref="J50" authorId="0">
      <text>
        <r>
          <rPr>
            <sz val="9"/>
            <rFont val="ＭＳ Ｐゴシック"/>
            <family val="3"/>
          </rPr>
          <t>朝日　55枚
読売　30枚含む
七浦地区150枚含む</t>
        </r>
      </text>
    </comment>
    <comment ref="M61" authorId="0">
      <text>
        <r>
          <rPr>
            <sz val="9"/>
            <rFont val="ＭＳ Ｐゴシック"/>
            <family val="3"/>
          </rPr>
          <t>武内　500枚含む
毎日      5枚（若木町3・武内町2）
朝日　  10枚
西日本 40枚含む（若木町13・武内町27含）</t>
        </r>
      </text>
    </comment>
    <comment ref="M62" authorId="0">
      <text>
        <r>
          <rPr>
            <sz val="9"/>
            <rFont val="ＭＳ Ｐゴシック"/>
            <family val="3"/>
          </rPr>
          <t xml:space="preserve">毎日    　5枚
朝日  　10枚
西日本 40枚含む
</t>
        </r>
      </text>
    </comment>
    <comment ref="M66" authorId="0">
      <text>
        <r>
          <rPr>
            <sz val="9"/>
            <rFont val="ＭＳ Ｐゴシック"/>
            <family val="3"/>
          </rPr>
          <t>毎日 　   10枚
朝日 　   90枚
西日本 210枚含む</t>
        </r>
      </text>
    </comment>
    <comment ref="M67" authorId="0">
      <text>
        <r>
          <rPr>
            <sz val="9"/>
            <rFont val="ＭＳ Ｐゴシック"/>
            <family val="3"/>
          </rPr>
          <t>毎日　10枚
朝日　30枚含む</t>
        </r>
      </text>
    </comment>
    <comment ref="J77" authorId="0">
      <text>
        <r>
          <rPr>
            <sz val="9"/>
            <rFont val="ＭＳ Ｐゴシック"/>
            <family val="3"/>
          </rPr>
          <t xml:space="preserve">朝日　60枚含む
</t>
        </r>
      </text>
    </comment>
    <comment ref="J78" authorId="0">
      <text>
        <r>
          <rPr>
            <sz val="9"/>
            <rFont val="ＭＳ Ｐゴシック"/>
            <family val="3"/>
          </rPr>
          <t xml:space="preserve">毎日　5枚含む
</t>
        </r>
      </text>
    </comment>
    <comment ref="J80" authorId="0">
      <text>
        <r>
          <rPr>
            <sz val="9"/>
            <rFont val="ＭＳ Ｐゴシック"/>
            <family val="3"/>
          </rPr>
          <t>朝日　35枚含む</t>
        </r>
      </text>
    </comment>
    <comment ref="M76" authorId="0">
      <text>
        <r>
          <rPr>
            <sz val="9"/>
            <rFont val="ＭＳ Ｐゴシック"/>
            <family val="3"/>
          </rPr>
          <t>毎日　15枚含む
朝日　45枚含む</t>
        </r>
      </text>
    </comment>
    <comment ref="M77" authorId="0">
      <text>
        <r>
          <rPr>
            <sz val="9"/>
            <rFont val="ＭＳ Ｐゴシック"/>
            <family val="3"/>
          </rPr>
          <t xml:space="preserve">毎日　20枚含む
</t>
        </r>
      </text>
    </comment>
    <comment ref="M78" authorId="0">
      <text>
        <r>
          <rPr>
            <sz val="9"/>
            <rFont val="ＭＳ Ｐゴシック"/>
            <family val="3"/>
          </rPr>
          <t xml:space="preserve">朝日　20枚
読売　20枚含む
</t>
        </r>
      </text>
    </comment>
    <comment ref="M79" authorId="0">
      <text>
        <r>
          <rPr>
            <sz val="9"/>
            <rFont val="ＭＳ Ｐゴシック"/>
            <family val="3"/>
          </rPr>
          <t>毎日      5枚
朝日    10枚
読売  　15枚
西日本10枚含む</t>
        </r>
      </text>
    </comment>
    <comment ref="M80" authorId="0">
      <text>
        <r>
          <rPr>
            <sz val="9"/>
            <rFont val="ＭＳ Ｐゴシック"/>
            <family val="3"/>
          </rPr>
          <t>毎日　15枚
読売　55枚含む</t>
        </r>
      </text>
    </comment>
    <comment ref="M81" authorId="0">
      <text>
        <r>
          <rPr>
            <sz val="9"/>
            <rFont val="ＭＳ Ｐゴシック"/>
            <family val="3"/>
          </rPr>
          <t>毎日    5枚
読売　45枚含む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J20" authorId="0">
      <text>
        <r>
          <rPr>
            <sz val="9"/>
            <rFont val="ＭＳ Ｐゴシック"/>
            <family val="3"/>
          </rPr>
          <t>芦刈町200枚含む</t>
        </r>
      </text>
    </comment>
    <comment ref="M59" authorId="0">
      <text>
        <r>
          <rPr>
            <sz val="9"/>
            <rFont val="ＭＳ Ｐゴシック"/>
            <family val="3"/>
          </rPr>
          <t>朝日    150枚含む</t>
        </r>
      </text>
    </comment>
    <comment ref="D21" authorId="0">
      <text>
        <r>
          <rPr>
            <sz val="9"/>
            <rFont val="ＭＳ Ｐゴシック"/>
            <family val="3"/>
          </rPr>
          <t>三日月町北50枚含む</t>
        </r>
      </text>
    </comment>
    <comment ref="D22" authorId="0">
      <text>
        <r>
          <rPr>
            <sz val="9"/>
            <rFont val="ＭＳ Ｐゴシック"/>
            <family val="3"/>
          </rPr>
          <t xml:space="preserve">三日月町南60枚含む
</t>
        </r>
      </text>
    </comment>
    <comment ref="J41" authorId="0">
      <text>
        <r>
          <rPr>
            <sz val="9"/>
            <rFont val="ＭＳ Ｐゴシック"/>
            <family val="3"/>
          </rPr>
          <t>毎日　　80枚
朝日　140枚含む</t>
        </r>
      </text>
    </comment>
    <comment ref="G9" authorId="0">
      <text>
        <r>
          <rPr>
            <sz val="9"/>
            <rFont val="ＭＳ Ｐゴシック"/>
            <family val="3"/>
          </rPr>
          <t>北茂安100含む</t>
        </r>
      </text>
    </comment>
    <comment ref="D20" authorId="0">
      <text>
        <r>
          <rPr>
            <sz val="9"/>
            <rFont val="ＭＳ Ｐゴシック"/>
            <family val="3"/>
          </rPr>
          <t>芦刈町40枚含む</t>
        </r>
      </text>
    </comment>
    <comment ref="G20" authorId="0">
      <text>
        <r>
          <rPr>
            <sz val="9"/>
            <rFont val="ＭＳ Ｐゴシック"/>
            <family val="3"/>
          </rPr>
          <t>芦刈100枚含む</t>
        </r>
      </text>
    </comment>
    <comment ref="G21" authorId="0">
      <text>
        <r>
          <rPr>
            <sz val="9"/>
            <rFont val="ＭＳ Ｐゴシック"/>
            <family val="3"/>
          </rPr>
          <t>三日月230枚・大和110枚含む</t>
        </r>
      </text>
    </comment>
    <comment ref="J79" authorId="0">
      <text>
        <r>
          <rPr>
            <sz val="9"/>
            <rFont val="ＭＳ Ｐゴシック"/>
            <family val="3"/>
          </rPr>
          <t>朝日　　70枚含む</t>
        </r>
      </text>
    </comment>
    <comment ref="J30" authorId="0">
      <text>
        <r>
          <rPr>
            <sz val="9"/>
            <rFont val="ＭＳ Ｐゴシック"/>
            <family val="3"/>
          </rPr>
          <t>浜地区含む
毎日の鹿島95枚含む
Ｈ29.6.1～
朝日の鹿島230枚含む
H30.6.1～
読売の鹿島380枚含む</t>
        </r>
      </text>
    </comment>
    <comment ref="J59" authorId="0">
      <text>
        <r>
          <rPr>
            <sz val="9"/>
            <rFont val="ＭＳ Ｐゴシック"/>
            <family val="3"/>
          </rPr>
          <t>毎日　380枚含む</t>
        </r>
      </text>
    </comment>
    <comment ref="J60" authorId="0">
      <text>
        <r>
          <rPr>
            <sz val="9"/>
            <rFont val="ＭＳ Ｐゴシック"/>
            <family val="3"/>
          </rPr>
          <t>毎日　60枚含む</t>
        </r>
      </text>
    </comment>
    <comment ref="G30" authorId="0">
      <text>
        <r>
          <rPr>
            <sz val="9"/>
            <rFont val="ＭＳ Ｐゴシック"/>
            <family val="3"/>
          </rPr>
          <t xml:space="preserve">Ｈ30.6.1～
西日本鹿島へ380枚移譲
塩田170枚は、読売嬉野へ移譲
</t>
        </r>
      </text>
    </comment>
    <comment ref="G59" authorId="0">
      <text>
        <r>
          <rPr>
            <sz val="9"/>
            <rFont val="ＭＳ Ｐゴシック"/>
            <family val="3"/>
          </rPr>
          <t>川登    120枚
若木    120枚
武内    120枚含む</t>
        </r>
      </text>
    </comment>
    <comment ref="G40" authorId="0">
      <text>
        <r>
          <rPr>
            <sz val="9"/>
            <rFont val="ＭＳ Ｐゴシック"/>
            <family val="3"/>
          </rPr>
          <t xml:space="preserve">塩田150枚含む
Ｈ30.6.1～
読売鹿島より、塩田170枚吸収
（塩田地区 計320枚）
</t>
        </r>
      </text>
    </comment>
    <comment ref="P66" authorId="1">
      <text>
        <r>
          <rPr>
            <sz val="9"/>
            <rFont val="ＭＳ Ｐゴシック"/>
            <family val="3"/>
          </rPr>
          <t xml:space="preserve">Ｈ２６．６より
三間坂より店名変更
</t>
        </r>
      </text>
    </comment>
    <comment ref="A20" authorId="2">
      <text>
        <r>
          <rPr>
            <sz val="9"/>
            <rFont val="ＭＳ Ｐゴシック"/>
            <family val="3"/>
          </rPr>
          <t>三日月町100枚含む</t>
        </r>
      </text>
    </comment>
    <comment ref="M60" authorId="2">
      <text>
        <r>
          <rPr>
            <sz val="9"/>
            <rFont val="ＭＳ Ｐゴシック"/>
            <family val="3"/>
          </rPr>
          <t>朝日 100枚含む</t>
        </r>
      </text>
    </comment>
  </commentList>
</comments>
</file>

<file path=xl/comments3.xml><?xml version="1.0" encoding="utf-8"?>
<comments xmlns="http://schemas.openxmlformats.org/spreadsheetml/2006/main">
  <authors>
    <author>株式会社　毎日メディアサービス</author>
    <author>MNOC_USER</author>
    <author>佐藤</author>
    <author>PC-222_k-fujisao</author>
    <author>中道康幸</author>
  </authors>
  <commentList>
    <comment ref="J35" authorId="0">
      <text>
        <r>
          <rPr>
            <sz val="9"/>
            <rFont val="ＭＳ Ｐゴシック"/>
            <family val="3"/>
          </rPr>
          <t>毎日　40枚
朝日　90枚含む
西有田５００枚含む</t>
        </r>
      </text>
    </comment>
    <comment ref="J36" authorId="0">
      <text>
        <r>
          <rPr>
            <sz val="9"/>
            <rFont val="ＭＳ Ｐゴシック"/>
            <family val="3"/>
          </rPr>
          <t>毎日　  40枚
朝日　120枚含む</t>
        </r>
      </text>
    </comment>
    <comment ref="A45" authorId="0">
      <text>
        <r>
          <rPr>
            <sz val="9"/>
            <color indexed="14"/>
            <rFont val="ＭＳ Ｐゴシック"/>
            <family val="3"/>
          </rPr>
          <t>佐賀新聞より専売店となる</t>
        </r>
        <r>
          <rPr>
            <sz val="9"/>
            <rFont val="ＭＳ Ｐゴシック"/>
            <family val="3"/>
          </rPr>
          <t xml:space="preserve">
</t>
        </r>
      </text>
    </comment>
    <comment ref="M9" authorId="1">
      <text>
        <r>
          <rPr>
            <sz val="9"/>
            <rFont val="ＭＳ Ｐゴシック"/>
            <family val="3"/>
          </rPr>
          <t>朝日　25枚含む</t>
        </r>
      </text>
    </comment>
    <comment ref="M35" authorId="1">
      <text>
        <r>
          <rPr>
            <sz val="9"/>
            <rFont val="ＭＳ Ｐゴシック"/>
            <family val="3"/>
          </rPr>
          <t xml:space="preserve">毎日　20枚
朝日　65枚含む
</t>
        </r>
      </text>
    </comment>
    <comment ref="M49" authorId="1">
      <text>
        <r>
          <rPr>
            <sz val="9"/>
            <rFont val="ＭＳ Ｐゴシック"/>
            <family val="3"/>
          </rPr>
          <t>西日本　25枚含む</t>
        </r>
        <r>
          <rPr>
            <sz val="9"/>
            <color indexed="14"/>
            <rFont val="ＭＳ Ｐゴシック"/>
            <family val="3"/>
          </rPr>
          <t xml:space="preserve">
</t>
        </r>
      </text>
    </comment>
    <comment ref="M54" authorId="1">
      <text>
        <r>
          <rPr>
            <sz val="9"/>
            <rFont val="ＭＳ Ｐゴシック"/>
            <family val="3"/>
          </rPr>
          <t xml:space="preserve">毎日    5枚
朝日　25枚
読売　90枚含む
</t>
        </r>
      </text>
    </comment>
    <comment ref="M55" authorId="1">
      <text>
        <r>
          <rPr>
            <sz val="9"/>
            <rFont val="ＭＳ Ｐゴシック"/>
            <family val="3"/>
          </rPr>
          <t>毎日　25枚含む</t>
        </r>
      </text>
    </comment>
    <comment ref="M56" authorId="1">
      <text>
        <r>
          <rPr>
            <sz val="9"/>
            <rFont val="ＭＳ Ｐゴシック"/>
            <family val="3"/>
          </rPr>
          <t>毎日　45枚含む（七山村10含）</t>
        </r>
        <r>
          <rPr>
            <sz val="9"/>
            <color indexed="14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七山340枚含む
</t>
        </r>
      </text>
    </comment>
    <comment ref="M72" authorId="1">
      <text>
        <r>
          <rPr>
            <sz val="9"/>
            <rFont val="ＭＳ Ｐゴシック"/>
            <family val="3"/>
          </rPr>
          <t>毎日　 15枚
朝日 　35枚
西日本40枚含む</t>
        </r>
      </text>
    </comment>
    <comment ref="G17" authorId="1">
      <text>
        <r>
          <rPr>
            <sz val="9"/>
            <rFont val="ＭＳ Ｐゴシック"/>
            <family val="3"/>
          </rPr>
          <t xml:space="preserve">東山代200枚
福島250枚含む
</t>
        </r>
      </text>
    </comment>
    <comment ref="G34" authorId="1">
      <text>
        <r>
          <rPr>
            <sz val="9"/>
            <rFont val="ＭＳ Ｐゴシック"/>
            <family val="3"/>
          </rPr>
          <t>西有田230枚
夫婦石  70枚含む</t>
        </r>
      </text>
    </comment>
    <comment ref="J55" authorId="1">
      <text>
        <r>
          <rPr>
            <sz val="9"/>
            <rFont val="ＭＳ Ｐゴシック"/>
            <family val="3"/>
          </rPr>
          <t xml:space="preserve">七山200枚含む
</t>
        </r>
      </text>
    </comment>
    <comment ref="P44" authorId="1">
      <text>
        <r>
          <rPr>
            <sz val="9"/>
            <color indexed="10"/>
            <rFont val="ＭＳ Ｐゴシック"/>
            <family val="3"/>
          </rPr>
          <t>Ｈ２２．５より、　鏡山を吸収</t>
        </r>
      </text>
    </comment>
    <comment ref="J44" authorId="1">
      <text>
        <r>
          <rPr>
            <sz val="9"/>
            <rFont val="ＭＳ Ｐゴシック"/>
            <family val="3"/>
          </rPr>
          <t>Ｈ２２．５より、鏡山を吸収</t>
        </r>
        <r>
          <rPr>
            <sz val="9"/>
            <color indexed="10"/>
            <rFont val="ＭＳ Ｐゴシック"/>
            <family val="3"/>
          </rPr>
          <t xml:space="preserve">
</t>
        </r>
      </text>
    </comment>
    <comment ref="M24" authorId="1">
      <text>
        <r>
          <rPr>
            <sz val="9"/>
            <rFont val="ＭＳ Ｐゴシック"/>
            <family val="3"/>
          </rPr>
          <t xml:space="preserve">黒川を吸収
毎日 5枚
朝日15枚
西日本40枚含む
</t>
        </r>
      </text>
    </comment>
    <comment ref="M23" authorId="1">
      <text>
        <r>
          <rPr>
            <sz val="9"/>
            <rFont val="ＭＳ Ｐゴシック"/>
            <family val="3"/>
          </rPr>
          <t xml:space="preserve">毎日　   5枚
朝日　 15枚
西日本35枚含む
</t>
        </r>
      </text>
    </comment>
    <comment ref="M22" authorId="1">
      <text>
        <r>
          <rPr>
            <sz val="9"/>
            <rFont val="ＭＳ Ｐゴシック"/>
            <family val="3"/>
          </rPr>
          <t>毎日　 15枚
朝日　 30枚
西日本90枚含む</t>
        </r>
      </text>
    </comment>
    <comment ref="M21" authorId="1">
      <text>
        <r>
          <rPr>
            <sz val="9"/>
            <rFont val="ＭＳ Ｐゴシック"/>
            <family val="3"/>
          </rPr>
          <t>毎日　15枚
朝日　40枚含む</t>
        </r>
      </text>
    </comment>
    <comment ref="M20" authorId="1">
      <text>
        <r>
          <rPr>
            <sz val="9"/>
            <rFont val="ＭＳ Ｐゴシック"/>
            <family val="3"/>
          </rPr>
          <t xml:space="preserve">毎日　10枚
朝日　20枚含む
</t>
        </r>
      </text>
    </comment>
    <comment ref="M62" authorId="1">
      <text>
        <r>
          <rPr>
            <sz val="9"/>
            <rFont val="ＭＳ Ｐゴシック"/>
            <family val="3"/>
          </rPr>
          <t>毎日   　5枚
朝日   　5枚
読売    25枚
西日本20枚含む</t>
        </r>
        <r>
          <rPr>
            <sz val="9"/>
            <color indexed="14"/>
            <rFont val="ＭＳ Ｐゴシック"/>
            <family val="3"/>
          </rPr>
          <t xml:space="preserve">
</t>
        </r>
      </text>
    </comment>
    <comment ref="M61" authorId="1">
      <text>
        <r>
          <rPr>
            <sz val="9"/>
            <rFont val="ＭＳ Ｐゴシック"/>
            <family val="3"/>
          </rPr>
          <t>朝日　5枚
読売15枚含む</t>
        </r>
      </text>
    </comment>
    <comment ref="M60" authorId="1">
      <text>
        <r>
          <rPr>
            <sz val="9"/>
            <rFont val="ＭＳ Ｐゴシック"/>
            <family val="3"/>
          </rPr>
          <t>読売    10枚
西日本　5枚含む</t>
        </r>
      </text>
    </comment>
    <comment ref="M59" authorId="1">
      <text>
        <r>
          <rPr>
            <sz val="9"/>
            <rFont val="ＭＳ Ｐゴシック"/>
            <family val="3"/>
          </rPr>
          <t>読売　　 10枚
西日本　10枚含む</t>
        </r>
      </text>
    </comment>
    <comment ref="M58" authorId="1">
      <text>
        <r>
          <rPr>
            <sz val="9"/>
            <rFont val="ＭＳ Ｐゴシック"/>
            <family val="3"/>
          </rPr>
          <t>毎日　  15枚
朝日　  45枚
西日本150枚含む</t>
        </r>
      </text>
    </comment>
    <comment ref="D54" authorId="1">
      <text>
        <r>
          <rPr>
            <sz val="9"/>
            <rFont val="ＭＳ Ｐゴシック"/>
            <family val="3"/>
          </rPr>
          <t>七山村20枚含む</t>
        </r>
      </text>
    </comment>
    <comment ref="M48" authorId="2">
      <text>
        <r>
          <rPr>
            <sz val="9"/>
            <rFont val="ＭＳ Ｐゴシック"/>
            <family val="3"/>
          </rPr>
          <t>相賀110枚含む
西日本相賀10枚含む</t>
        </r>
      </text>
    </comment>
    <comment ref="J47" authorId="1">
      <text>
        <r>
          <rPr>
            <sz val="9"/>
            <rFont val="ＭＳ Ｐゴシック"/>
            <family val="3"/>
          </rPr>
          <t>Ｈ２６.５．１より
山本1100枚
相知200枚
厳木125枚含む</t>
        </r>
      </text>
    </comment>
    <comment ref="P47" authorId="1">
      <text>
        <r>
          <rPr>
            <b/>
            <sz val="9"/>
            <rFont val="ＭＳ Ｐゴシック"/>
            <family val="3"/>
          </rPr>
          <t>Ｈ２６.５．１より
山本65枚</t>
        </r>
        <r>
          <rPr>
            <sz val="9"/>
            <rFont val="ＭＳ Ｐゴシック"/>
            <family val="3"/>
          </rPr>
          <t xml:space="preserve">
厳木10枚含む</t>
        </r>
      </text>
    </comment>
    <comment ref="G8" authorId="1">
      <text>
        <r>
          <rPr>
            <sz val="9"/>
            <rFont val="ＭＳ Ｐゴシック"/>
            <family val="3"/>
          </rPr>
          <t>Ｈ２６.５．１より
東多久を吸収して
北多久より店名変更</t>
        </r>
      </text>
    </comment>
    <comment ref="G45" authorId="1">
      <text>
        <r>
          <rPr>
            <sz val="9"/>
            <rFont val="ＭＳ Ｐゴシック"/>
            <family val="3"/>
          </rPr>
          <t xml:space="preserve">呼子200枚
玄海町80枚含む
</t>
        </r>
      </text>
    </comment>
    <comment ref="G44" authorId="1">
      <text>
        <r>
          <rPr>
            <sz val="9"/>
            <rFont val="ＭＳ Ｐゴシック"/>
            <family val="3"/>
          </rPr>
          <t xml:space="preserve">Ｈ２６.５．１より
肥前町含む
</t>
        </r>
      </text>
    </comment>
    <comment ref="G46" authorId="1">
      <text>
        <r>
          <rPr>
            <sz val="9"/>
            <rFont val="ＭＳ Ｐゴシック"/>
            <family val="3"/>
          </rPr>
          <t>29年10月～鏡分割
鏡155枚
相知150枚含む
朝日相知90枚含む</t>
        </r>
      </text>
    </comment>
    <comment ref="A48" authorId="3">
      <text>
        <r>
          <rPr>
            <sz val="9"/>
            <rFont val="ＭＳ Ｐゴシック"/>
            <family val="3"/>
          </rPr>
          <t>H29.04～
唐津西に併合</t>
        </r>
      </text>
    </comment>
    <comment ref="G54" authorId="1">
      <text>
        <r>
          <rPr>
            <sz val="9"/>
            <rFont val="ＭＳ Ｐゴシック"/>
            <family val="3"/>
          </rPr>
          <t>七山 8枚含む</t>
        </r>
      </text>
    </comment>
    <comment ref="M57" authorId="3">
      <text>
        <r>
          <rPr>
            <sz val="9"/>
            <rFont val="ＭＳ Ｐゴシック"/>
            <family val="3"/>
          </rPr>
          <t>読売　5枚含む</t>
        </r>
      </text>
    </comment>
    <comment ref="A44" authorId="4">
      <text>
        <r>
          <rPr>
            <sz val="9"/>
            <rFont val="ＭＳ Ｐゴシック"/>
            <family val="3"/>
          </rPr>
          <t>29.10～
唐津西→</t>
        </r>
        <r>
          <rPr>
            <sz val="9"/>
            <color indexed="10"/>
            <rFont val="ＭＳ Ｐゴシック"/>
            <family val="3"/>
          </rPr>
          <t>唐津に併合</t>
        </r>
        <r>
          <rPr>
            <sz val="9"/>
            <rFont val="ＭＳ Ｐゴシック"/>
            <family val="3"/>
          </rPr>
          <t xml:space="preserve">
</t>
        </r>
      </text>
    </comment>
    <comment ref="G47" authorId="4">
      <text>
        <r>
          <rPr>
            <sz val="9"/>
            <rFont val="ＭＳ Ｐゴシック"/>
            <family val="3"/>
          </rPr>
          <t xml:space="preserve">29年10月～新店
鏡販売店から分割
</t>
        </r>
      </text>
    </comment>
    <comment ref="G49" authorId="4">
      <text>
        <r>
          <rPr>
            <sz val="9"/>
            <rFont val="ＭＳ Ｐゴシック"/>
            <family val="3"/>
          </rPr>
          <t xml:space="preserve">29年10月～
分割・・・一部、南唐津へ
新店・・・東唐津
鏡　0枚
</t>
        </r>
      </text>
    </comment>
    <comment ref="A47" authorId="4">
      <text>
        <r>
          <rPr>
            <sz val="9"/>
            <color indexed="14"/>
            <rFont val="ＭＳ Ｐゴシック"/>
            <family val="3"/>
          </rPr>
          <t>H29.10～
唐津に併合</t>
        </r>
        <r>
          <rPr>
            <sz val="9"/>
            <rFont val="ＭＳ Ｐゴシック"/>
            <family val="3"/>
          </rPr>
          <t xml:space="preserve">
</t>
        </r>
      </text>
    </comment>
    <comment ref="J34" authorId="0">
      <text>
        <r>
          <rPr>
            <b/>
            <sz val="9"/>
            <rFont val="ＭＳ Ｐゴシック"/>
            <family val="3"/>
          </rPr>
          <t>毎日　65枚
朝日205枚含む
西有田45０枚含む</t>
        </r>
      </text>
    </comment>
  </commentList>
</comments>
</file>

<file path=xl/sharedStrings.xml><?xml version="1.0" encoding="utf-8"?>
<sst xmlns="http://schemas.openxmlformats.org/spreadsheetml/2006/main" count="974" uniqueCount="315">
  <si>
    <t>広　    　告　    　主</t>
  </si>
  <si>
    <t>折　込　日</t>
  </si>
  <si>
    <t>サイズ</t>
  </si>
  <si>
    <t>地区部数</t>
  </si>
  <si>
    <t>折込数</t>
  </si>
  <si>
    <t>MM　毎日新聞</t>
  </si>
  <si>
    <t>ＡＡ　朝日新聞</t>
  </si>
  <si>
    <t>YY　読売新聞</t>
  </si>
  <si>
    <t>NN　西日本新聞</t>
  </si>
  <si>
    <t>販売店名</t>
  </si>
  <si>
    <t>部   数</t>
  </si>
  <si>
    <t>地区合計</t>
  </si>
  <si>
    <t>大和</t>
  </si>
  <si>
    <t>ﾍﾟｰｼﾞ計</t>
  </si>
  <si>
    <t>広 　　告　 　主</t>
  </si>
  <si>
    <t>総　部　数</t>
  </si>
  <si>
    <t>備　　考</t>
  </si>
  <si>
    <t>市　　　郡</t>
  </si>
  <si>
    <t>合　　　計</t>
  </si>
  <si>
    <t>合　　計</t>
  </si>
  <si>
    <t>備    考</t>
  </si>
  <si>
    <t>販売店名</t>
  </si>
  <si>
    <t>ＮK　日本経済新聞</t>
  </si>
  <si>
    <t>折込総枚数</t>
  </si>
  <si>
    <t xml:space="preserve"> ＴＥＬ ０９２－４７１－１１２２</t>
  </si>
  <si>
    <t xml:space="preserve"> ＦＡＸ ０９２－４７４－６４６６</t>
  </si>
  <si>
    <t xml:space="preserve"> ＴＥＬ ０９２－４７１－１１２２</t>
  </si>
  <si>
    <t xml:space="preserve"> ＦＡＸ ０９２－４７４－６４６６</t>
  </si>
  <si>
    <t>ＳＳ　佐賀新聞</t>
  </si>
  <si>
    <t>佐賀市</t>
  </si>
  <si>
    <t>佐賀東部</t>
  </si>
  <si>
    <t>城南</t>
  </si>
  <si>
    <t>神野</t>
  </si>
  <si>
    <t>佐賀西部</t>
  </si>
  <si>
    <t>高木瀬</t>
  </si>
  <si>
    <t>佐賀南部</t>
  </si>
  <si>
    <t>巨勢</t>
  </si>
  <si>
    <t>佐賀北部</t>
  </si>
  <si>
    <t>多布施</t>
  </si>
  <si>
    <t>西与賀</t>
  </si>
  <si>
    <t>佐賀中央</t>
  </si>
  <si>
    <t>本庄</t>
  </si>
  <si>
    <t>鍋島</t>
  </si>
  <si>
    <t>昭栄</t>
  </si>
  <si>
    <t>高木瀬東</t>
  </si>
  <si>
    <t>北川副</t>
  </si>
  <si>
    <t>嘉瀬</t>
  </si>
  <si>
    <t>金泉*</t>
  </si>
  <si>
    <t>鍋島東</t>
  </si>
  <si>
    <t>東与賀</t>
  </si>
  <si>
    <t>川副</t>
  </si>
  <si>
    <t>佐賀中央(N)</t>
  </si>
  <si>
    <t>佐賀東部(N)</t>
  </si>
  <si>
    <t>大和西</t>
  </si>
  <si>
    <t>久保田</t>
  </si>
  <si>
    <t>大和北*</t>
  </si>
  <si>
    <t>諸富*</t>
  </si>
  <si>
    <t>北山</t>
  </si>
  <si>
    <t>関屋</t>
  </si>
  <si>
    <t>市の川</t>
  </si>
  <si>
    <t>神埼郡</t>
  </si>
  <si>
    <t>41320</t>
  </si>
  <si>
    <t>千代田</t>
  </si>
  <si>
    <t>神埼</t>
  </si>
  <si>
    <t>三瀬*</t>
  </si>
  <si>
    <t>背振*</t>
  </si>
  <si>
    <t>41340</t>
  </si>
  <si>
    <t>三養基郡</t>
  </si>
  <si>
    <t>基山</t>
  </si>
  <si>
    <t>中原</t>
  </si>
  <si>
    <t>北茂安*</t>
  </si>
  <si>
    <t>北茂安</t>
  </si>
  <si>
    <t>三根</t>
  </si>
  <si>
    <t>41203</t>
  </si>
  <si>
    <t>鳥栖市</t>
  </si>
  <si>
    <t>鳥栖中</t>
  </si>
  <si>
    <t>鳥栖東</t>
  </si>
  <si>
    <t>鳥栖</t>
  </si>
  <si>
    <t>鳥栖西</t>
  </si>
  <si>
    <t>鳥栖北</t>
  </si>
  <si>
    <t>鳥栖南</t>
  </si>
  <si>
    <t>ＳＳ　佐賀新聞</t>
  </si>
  <si>
    <t>小城</t>
  </si>
  <si>
    <t>牛津</t>
  </si>
  <si>
    <t>小城北</t>
  </si>
  <si>
    <t>小城南</t>
  </si>
  <si>
    <t>三日月</t>
  </si>
  <si>
    <t>牛津*</t>
  </si>
  <si>
    <t>千代田(N)</t>
  </si>
  <si>
    <t>鳥栖東(N)</t>
  </si>
  <si>
    <t>鳥栖南(N)</t>
  </si>
  <si>
    <t>41207</t>
  </si>
  <si>
    <t>鹿島市</t>
  </si>
  <si>
    <t>鹿島</t>
  </si>
  <si>
    <t>鹿島中</t>
  </si>
  <si>
    <t>鹿島西</t>
  </si>
  <si>
    <t>41440</t>
  </si>
  <si>
    <t>藤津郡</t>
  </si>
  <si>
    <t>嬉野</t>
  </si>
  <si>
    <t>太良*</t>
  </si>
  <si>
    <t>41206</t>
  </si>
  <si>
    <t>武雄市</t>
  </si>
  <si>
    <t>武雄</t>
  </si>
  <si>
    <t>武雄東</t>
  </si>
  <si>
    <t>川登*</t>
  </si>
  <si>
    <t>41420</t>
  </si>
  <si>
    <t>杵島郡</t>
  </si>
  <si>
    <t>大町</t>
  </si>
  <si>
    <t>三間坂</t>
  </si>
  <si>
    <t>北方</t>
  </si>
  <si>
    <t>江北</t>
  </si>
  <si>
    <t>山口*</t>
  </si>
  <si>
    <t>福富*</t>
  </si>
  <si>
    <t>有明*</t>
  </si>
  <si>
    <t>山内*</t>
  </si>
  <si>
    <t>大町*</t>
  </si>
  <si>
    <t>江北*</t>
  </si>
  <si>
    <t>牛津(N)</t>
  </si>
  <si>
    <t>小城(N)</t>
  </si>
  <si>
    <t>三日月(N)</t>
  </si>
  <si>
    <t>鹿島(N)</t>
  </si>
  <si>
    <t>太良(N)</t>
  </si>
  <si>
    <t>嬉野(N)</t>
  </si>
  <si>
    <t>武雄(N)</t>
  </si>
  <si>
    <t>北方(N)</t>
  </si>
  <si>
    <t>大町(N)</t>
  </si>
  <si>
    <t>山口(N)</t>
  </si>
  <si>
    <t>白石(N)</t>
  </si>
  <si>
    <t>有明(N)</t>
  </si>
  <si>
    <r>
      <t>塩田</t>
    </r>
    <r>
      <rPr>
        <sz val="11"/>
        <rFont val="ＭＳ Ｐ明朝"/>
        <family val="1"/>
      </rPr>
      <t>(N)</t>
    </r>
  </si>
  <si>
    <t>41204</t>
  </si>
  <si>
    <t>多久市</t>
  </si>
  <si>
    <t>北多久</t>
  </si>
  <si>
    <t>東多久</t>
  </si>
  <si>
    <t>多久西</t>
  </si>
  <si>
    <t>多久東</t>
  </si>
  <si>
    <t>多久中央</t>
  </si>
  <si>
    <t>東多久*</t>
  </si>
  <si>
    <t>伊万里</t>
  </si>
  <si>
    <t>伊万里西</t>
  </si>
  <si>
    <t>伊万里西</t>
  </si>
  <si>
    <t>伊万里北</t>
  </si>
  <si>
    <t>久原*</t>
  </si>
  <si>
    <t>東山代*</t>
  </si>
  <si>
    <t>南波多*</t>
  </si>
  <si>
    <t>41400</t>
  </si>
  <si>
    <t>西松浦郡</t>
  </si>
  <si>
    <t>有田</t>
  </si>
  <si>
    <t>有田*</t>
  </si>
  <si>
    <t>上有田*</t>
  </si>
  <si>
    <t>西有田*</t>
  </si>
  <si>
    <t>41202</t>
  </si>
  <si>
    <t>唐津市</t>
  </si>
  <si>
    <t>唐津</t>
  </si>
  <si>
    <t>唐津西</t>
  </si>
  <si>
    <t>佐志</t>
  </si>
  <si>
    <t>唐津南</t>
  </si>
  <si>
    <t>唐津中</t>
  </si>
  <si>
    <t>唐津西</t>
  </si>
  <si>
    <t>鏡</t>
  </si>
  <si>
    <t>唐津東</t>
  </si>
  <si>
    <t>唐津北</t>
  </si>
  <si>
    <t xml:space="preserve">   湊*</t>
  </si>
  <si>
    <t>41380</t>
  </si>
  <si>
    <t>東松浦郡</t>
  </si>
  <si>
    <t>浜崎</t>
  </si>
  <si>
    <t>玉島</t>
  </si>
  <si>
    <t>星賀</t>
  </si>
  <si>
    <t>相知*</t>
  </si>
  <si>
    <t>浜崎*</t>
  </si>
  <si>
    <t>切木*</t>
  </si>
  <si>
    <t>有浦*</t>
  </si>
  <si>
    <t>入野*</t>
  </si>
  <si>
    <t>納所*</t>
  </si>
  <si>
    <t>高串*</t>
  </si>
  <si>
    <t>　佐賀市</t>
  </si>
  <si>
    <t>　神埼郡</t>
  </si>
  <si>
    <t>　三養基郡</t>
  </si>
  <si>
    <t>　鳥栖市</t>
  </si>
  <si>
    <t>　鹿島市</t>
  </si>
  <si>
    <t>　藤津郡</t>
  </si>
  <si>
    <t>　武雄市</t>
  </si>
  <si>
    <t>　杵島郡</t>
  </si>
  <si>
    <t>　伊万里市</t>
  </si>
  <si>
    <t>　多久市</t>
  </si>
  <si>
    <t>　西松浦郡</t>
  </si>
  <si>
    <t>　唐津市</t>
  </si>
  <si>
    <t>　東松浦郡</t>
  </si>
  <si>
    <t>多久西(N)</t>
  </si>
  <si>
    <t>多久東(N)</t>
  </si>
  <si>
    <t>伊万里(N)</t>
  </si>
  <si>
    <t>伊万里西(N)</t>
  </si>
  <si>
    <t>有田(N)</t>
  </si>
  <si>
    <t>上有田(N)</t>
  </si>
  <si>
    <t>唐津東(N)</t>
  </si>
  <si>
    <t>41205</t>
  </si>
  <si>
    <t>伊万里市</t>
  </si>
  <si>
    <t>41201</t>
  </si>
  <si>
    <t>配布数</t>
  </si>
  <si>
    <t>部　 数</t>
  </si>
  <si>
    <t>配布数</t>
  </si>
  <si>
    <t>折　　　込　　　日</t>
  </si>
  <si>
    <t>小　計</t>
  </si>
  <si>
    <t>ＴＥＬ　０９２－４７１－１１２２</t>
  </si>
  <si>
    <t>ＦＡＸ　０９２－４７４－６４６６</t>
  </si>
  <si>
    <t>浜崎(N)</t>
  </si>
  <si>
    <t>玉島(N)</t>
  </si>
  <si>
    <t>小城市</t>
  </si>
  <si>
    <t>41208</t>
  </si>
  <si>
    <t>　小城市</t>
  </si>
  <si>
    <t>小　計</t>
  </si>
  <si>
    <r>
      <t>【旧</t>
    </r>
    <r>
      <rPr>
        <b/>
        <sz val="11"/>
        <rFont val="ＭＳ Ｐ明朝"/>
        <family val="1"/>
      </rPr>
      <t>佐賀郡</t>
    </r>
    <r>
      <rPr>
        <sz val="11"/>
        <rFont val="ＭＳ Ｐ明朝"/>
        <family val="1"/>
      </rPr>
      <t>】</t>
    </r>
  </si>
  <si>
    <r>
      <t>【旧</t>
    </r>
    <r>
      <rPr>
        <b/>
        <sz val="11"/>
        <rFont val="ＭＳ Ｐ明朝"/>
        <family val="1"/>
      </rPr>
      <t>神埼郡</t>
    </r>
    <r>
      <rPr>
        <sz val="11"/>
        <rFont val="ＭＳ Ｐ明朝"/>
        <family val="1"/>
      </rPr>
      <t>】</t>
    </r>
  </si>
  <si>
    <t>福富(N)</t>
  </si>
  <si>
    <t>唐津南(N)</t>
  </si>
  <si>
    <t>神埼市</t>
  </si>
  <si>
    <t>三田川</t>
  </si>
  <si>
    <t>　【旧小城郡】</t>
  </si>
  <si>
    <t>嬉野市</t>
  </si>
  <si>
    <t>41209</t>
  </si>
  <si>
    <t>【旧武雄市】</t>
  </si>
  <si>
    <t>【旧杵島郡】</t>
  </si>
  <si>
    <t>　神埼市</t>
  </si>
  <si>
    <t>　嬉野市</t>
  </si>
  <si>
    <t>41210</t>
  </si>
  <si>
    <r>
      <t>【旧</t>
    </r>
    <r>
      <rPr>
        <b/>
        <sz val="11"/>
        <rFont val="ＭＳ Ｐ明朝"/>
        <family val="1"/>
      </rPr>
      <t>佐賀市</t>
    </r>
    <r>
      <rPr>
        <sz val="11"/>
        <rFont val="ＭＳ Ｐ明朝"/>
        <family val="1"/>
      </rPr>
      <t>】</t>
    </r>
  </si>
  <si>
    <t>【旧東松浦郡】</t>
  </si>
  <si>
    <t>【旧唐津市】</t>
  </si>
  <si>
    <t>三根*</t>
  </si>
  <si>
    <t>吉野ヶ里*</t>
  </si>
  <si>
    <t>松浦大川*</t>
  </si>
  <si>
    <t>基山</t>
  </si>
  <si>
    <t>基山(N)</t>
  </si>
  <si>
    <t>波多津黒川*</t>
  </si>
  <si>
    <t>塩田</t>
  </si>
  <si>
    <t>武雄東*</t>
  </si>
  <si>
    <t>白石*</t>
  </si>
  <si>
    <t>唐津東</t>
  </si>
  <si>
    <t>Ａ佐賀東部</t>
  </si>
  <si>
    <t>Ａ佐賀西部</t>
  </si>
  <si>
    <t>Ａ高木瀬</t>
  </si>
  <si>
    <t>Ａ大和</t>
  </si>
  <si>
    <t>Ａ城　南</t>
  </si>
  <si>
    <t>Ａ神　野</t>
  </si>
  <si>
    <t>Ａ巨　勢</t>
  </si>
  <si>
    <t>吉野ヶ里</t>
  </si>
  <si>
    <t>Ａ基山</t>
  </si>
  <si>
    <t>Ａ佐賀中央</t>
  </si>
  <si>
    <t>Ａ金立</t>
  </si>
  <si>
    <t>佐賀中央</t>
  </si>
  <si>
    <t>金立</t>
  </si>
  <si>
    <t>鳥栖中央(N)</t>
  </si>
  <si>
    <t>Ａ鳥　栖</t>
  </si>
  <si>
    <t>西唐津</t>
  </si>
  <si>
    <t>神崎･千代田</t>
  </si>
  <si>
    <t>多久</t>
  </si>
  <si>
    <t>武雄</t>
  </si>
  <si>
    <t>浜崎</t>
  </si>
  <si>
    <t>佐賀北部(N)</t>
  </si>
  <si>
    <t>神埼･千代田</t>
  </si>
  <si>
    <t>吉野ヶ里(N)</t>
  </si>
  <si>
    <t>吉野ヶ里</t>
  </si>
  <si>
    <t>佐賀南</t>
  </si>
  <si>
    <t>栄城･西部</t>
  </si>
  <si>
    <t>佐賀西部</t>
  </si>
  <si>
    <t>佐賀西部(N)</t>
  </si>
  <si>
    <t>北茂安･中原</t>
  </si>
  <si>
    <t>塩田*</t>
  </si>
  <si>
    <t>嬉野*</t>
  </si>
  <si>
    <t>北方*</t>
  </si>
  <si>
    <t>山内(S)</t>
  </si>
  <si>
    <r>
      <t>有浦(</t>
    </r>
    <r>
      <rPr>
        <sz val="11"/>
        <rFont val="ＭＳ Ｐ明朝"/>
        <family val="1"/>
      </rPr>
      <t>S</t>
    </r>
    <r>
      <rPr>
        <sz val="11"/>
        <rFont val="ＭＳ Ｐ明朝"/>
        <family val="1"/>
      </rPr>
      <t>)</t>
    </r>
  </si>
  <si>
    <t>武雄東(N)</t>
  </si>
  <si>
    <t>神埼(A)</t>
  </si>
  <si>
    <r>
      <t>三瀬</t>
    </r>
    <r>
      <rPr>
        <sz val="11"/>
        <rFont val="ＭＳ Ｐ明朝"/>
        <family val="1"/>
      </rPr>
      <t>(S)</t>
    </r>
  </si>
  <si>
    <t>厳木*</t>
  </si>
  <si>
    <t>唐津中(N)</t>
  </si>
  <si>
    <t>神埼(N)</t>
  </si>
  <si>
    <t>南唐津</t>
  </si>
  <si>
    <t>武内若木*</t>
  </si>
  <si>
    <t>嬉野中</t>
  </si>
  <si>
    <t>嬉野東</t>
  </si>
  <si>
    <t>鹿島東*</t>
  </si>
  <si>
    <t>鳥栖中</t>
  </si>
  <si>
    <t>佐賀本庄(N)</t>
  </si>
  <si>
    <t>佐賀南(N)</t>
  </si>
  <si>
    <t>北茂安･中原(N)</t>
  </si>
  <si>
    <t>武内若木(S)</t>
  </si>
  <si>
    <t>川登(S)</t>
  </si>
  <si>
    <t>南波多(S)</t>
  </si>
  <si>
    <t>波多津黒川(S)</t>
  </si>
  <si>
    <t>松浦大川(S)</t>
  </si>
  <si>
    <t>西唐津(N)</t>
  </si>
  <si>
    <r>
      <t>呼子(</t>
    </r>
    <r>
      <rPr>
        <sz val="11"/>
        <rFont val="ＭＳ Ｐ明朝"/>
        <family val="1"/>
      </rPr>
      <t>S</t>
    </r>
    <r>
      <rPr>
        <sz val="11"/>
        <rFont val="ＭＳ Ｐ明朝"/>
        <family val="1"/>
      </rPr>
      <t>)</t>
    </r>
  </si>
  <si>
    <r>
      <t>高串(</t>
    </r>
    <r>
      <rPr>
        <sz val="11"/>
        <rFont val="ＭＳ Ｐ明朝"/>
        <family val="1"/>
      </rPr>
      <t>S</t>
    </r>
    <r>
      <rPr>
        <sz val="11"/>
        <rFont val="ＭＳ Ｐ明朝"/>
        <family val="1"/>
      </rPr>
      <t>)</t>
    </r>
  </si>
  <si>
    <r>
      <t>切木(</t>
    </r>
    <r>
      <rPr>
        <sz val="11"/>
        <rFont val="ＭＳ Ｐ明朝"/>
        <family val="1"/>
      </rPr>
      <t>S</t>
    </r>
    <r>
      <rPr>
        <sz val="11"/>
        <rFont val="ＭＳ Ｐ明朝"/>
        <family val="1"/>
      </rPr>
      <t>)</t>
    </r>
  </si>
  <si>
    <t>Ａ佐賀南部</t>
  </si>
  <si>
    <t>呼子*</t>
  </si>
  <si>
    <t>星賀*</t>
  </si>
  <si>
    <t>H29.6.1～廃店。NN鹿島と合売</t>
  </si>
  <si>
    <t>東　唐　津</t>
  </si>
  <si>
    <t>鍋島</t>
  </si>
  <si>
    <t>鍋島(N)</t>
  </si>
  <si>
    <t>佐賀有田</t>
  </si>
  <si>
    <t>佐賀有田(N)</t>
  </si>
  <si>
    <t>佐賀北部AM</t>
  </si>
  <si>
    <t>みやき東部*</t>
  </si>
  <si>
    <t>佐賀本庄</t>
  </si>
  <si>
    <t>須古*</t>
  </si>
  <si>
    <t>白石*</t>
  </si>
  <si>
    <t>有明*</t>
  </si>
  <si>
    <t>（30.04）</t>
  </si>
  <si>
    <r>
      <t>背振(</t>
    </r>
    <r>
      <rPr>
        <sz val="11"/>
        <rFont val="ＭＳ Ｐ明朝"/>
        <family val="1"/>
      </rPr>
      <t>S</t>
    </r>
    <r>
      <rPr>
        <sz val="11"/>
        <rFont val="ＭＳ Ｐ明朝"/>
        <family val="1"/>
      </rPr>
      <t>)</t>
    </r>
  </si>
  <si>
    <t>平成　　　年　　　月　　　日（　　　）</t>
  </si>
  <si>
    <t>（30.06）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</si>
</sst>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;0;"/>
    <numFmt numFmtId="188" formatCode="#,##0.0;[Red]\-#,##0.0"/>
    <numFmt numFmtId="189" formatCode="&quot;¥&quot;#,##0_);[Red]\(&quot;¥&quot;#,##0\)"/>
    <numFmt numFmtId="190" formatCode="\(\)"/>
    <numFmt numFmtId="191" formatCode="\(aaa\)"/>
    <numFmt numFmtId="192" formatCode="m&quot;月&quot;d&quot;日&quot;;@"/>
    <numFmt numFmtId="193" formatCode="aaa&quot;曜&quot;&quot;日&quot;"/>
    <numFmt numFmtId="194" formatCode="[$-411]ggge&quot;年&quot;m&quot;月&quot;d&quot;日&quot;\(aaa\)"/>
  </numFmts>
  <fonts count="77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b/>
      <sz val="10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b/>
      <sz val="16"/>
      <color indexed="48"/>
      <name val="ＭＳ Ｐ明朝"/>
      <family val="1"/>
    </font>
    <font>
      <b/>
      <sz val="12"/>
      <color indexed="48"/>
      <name val="ＭＳ Ｐ明朝"/>
      <family val="1"/>
    </font>
    <font>
      <sz val="11"/>
      <color indexed="48"/>
      <name val="ＭＳ Ｐ明朝"/>
      <family val="1"/>
    </font>
    <font>
      <b/>
      <sz val="13"/>
      <color indexed="48"/>
      <name val="ＭＳ Ｐ明朝"/>
      <family val="1"/>
    </font>
    <font>
      <sz val="10"/>
      <color indexed="48"/>
      <name val="ＭＳ Ｐ明朝"/>
      <family val="1"/>
    </font>
    <font>
      <sz val="13"/>
      <name val="ＭＳ Ｐ明朝"/>
      <family val="1"/>
    </font>
    <font>
      <b/>
      <sz val="13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13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b/>
      <sz val="18"/>
      <name val="ＭＳ Ｐ明朝"/>
      <family val="1"/>
    </font>
    <font>
      <sz val="9"/>
      <name val="ＭＳ Ｐゴシック"/>
      <family val="3"/>
    </font>
    <font>
      <sz val="9"/>
      <color indexed="14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Ｐゴシック"/>
      <family val="3"/>
    </font>
    <font>
      <sz val="11"/>
      <color indexed="10"/>
      <name val="ＭＳ 明朝"/>
      <family val="1"/>
    </font>
    <font>
      <b/>
      <sz val="11"/>
      <color indexed="10"/>
      <name val="ＭＳ Ｐ明朝"/>
      <family val="1"/>
    </font>
    <font>
      <sz val="11"/>
      <color indexed="10"/>
      <name val="ＭＳ Ｐ明朝"/>
      <family val="1"/>
    </font>
    <font>
      <sz val="9"/>
      <color indexed="10"/>
      <name val="ＭＳ Ｐ明朝"/>
      <family val="1"/>
    </font>
    <font>
      <sz val="10"/>
      <color indexed="10"/>
      <name val="ＭＳ Ｐ明朝"/>
      <family val="1"/>
    </font>
    <font>
      <sz val="8"/>
      <color indexed="10"/>
      <name val="ＭＳ Ｐ明朝"/>
      <family val="1"/>
    </font>
    <font>
      <sz val="11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9"/>
      <color indexed="10"/>
      <name val="ＭＳ Ｐゴシック"/>
      <family val="3"/>
    </font>
    <font>
      <b/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sz val="9"/>
      <color rgb="FFFF0000"/>
      <name val="ＭＳ Ｐ明朝"/>
      <family val="1"/>
    </font>
    <font>
      <sz val="11"/>
      <color rgb="FFFF0000"/>
      <name val="ＭＳ Ｐ明朝"/>
      <family val="1"/>
    </font>
    <font>
      <b/>
      <sz val="8"/>
      <name val="ＭＳ Ｐ明朝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dashed"/>
    </border>
    <border>
      <left>
        <color indexed="63"/>
      </left>
      <right style="hair"/>
      <top style="hair"/>
      <bottom style="dashed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thin"/>
      <top style="dashed"/>
      <bottom style="thin"/>
    </border>
    <border>
      <left>
        <color indexed="63"/>
      </left>
      <right style="hair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 style="thin"/>
      <bottom style="medium"/>
    </border>
    <border>
      <left style="medium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dashed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medium"/>
      <top style="hair"/>
      <bottom style="dashed"/>
    </border>
    <border>
      <left style="hair"/>
      <right style="medium"/>
      <top style="dashed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ashed"/>
      <bottom style="hair"/>
    </border>
    <border>
      <left>
        <color indexed="63"/>
      </left>
      <right style="hair"/>
      <top style="dashed"/>
      <bottom style="hair"/>
    </border>
    <border>
      <left>
        <color indexed="63"/>
      </left>
      <right style="medium"/>
      <top style="dashed"/>
      <bottom style="hair"/>
    </border>
    <border>
      <left style="thin"/>
      <right style="hair"/>
      <top style="dashed"/>
      <bottom style="hair"/>
    </border>
    <border>
      <left style="hair"/>
      <right style="medium"/>
      <top>
        <color indexed="63"/>
      </top>
      <bottom style="dashed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185" fontId="0" fillId="0" borderId="0" xfId="0" applyNumberFormat="1" applyFill="1" applyAlignment="1">
      <alignment/>
    </xf>
    <xf numFmtId="185" fontId="10" fillId="0" borderId="0" xfId="0" applyNumberFormat="1" applyFont="1" applyFill="1" applyAlignment="1">
      <alignment horizontal="center" vertical="center"/>
    </xf>
    <xf numFmtId="185" fontId="11" fillId="0" borderId="0" xfId="48" applyNumberFormat="1" applyFont="1" applyFill="1" applyAlignment="1">
      <alignment/>
    </xf>
    <xf numFmtId="185" fontId="5" fillId="0" borderId="0" xfId="48" applyNumberFormat="1" applyFont="1" applyFill="1" applyAlignment="1">
      <alignment vertical="center"/>
    </xf>
    <xf numFmtId="185" fontId="0" fillId="0" borderId="0" xfId="48" applyNumberFormat="1" applyFont="1" applyFill="1" applyAlignment="1">
      <alignment vertical="center"/>
    </xf>
    <xf numFmtId="185" fontId="0" fillId="0" borderId="0" xfId="0" applyNumberForma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5" fontId="14" fillId="0" borderId="0" xfId="48" applyNumberFormat="1" applyFont="1" applyFill="1" applyAlignment="1">
      <alignment vertical="center"/>
    </xf>
    <xf numFmtId="185" fontId="14" fillId="0" borderId="0" xfId="48" applyNumberFormat="1" applyFont="1" applyFill="1" applyAlignment="1">
      <alignment vertical="top"/>
    </xf>
    <xf numFmtId="185" fontId="0" fillId="0" borderId="0" xfId="0" applyNumberFormat="1" applyFill="1" applyAlignment="1">
      <alignment horizontal="center" vertical="center"/>
    </xf>
    <xf numFmtId="185" fontId="0" fillId="0" borderId="0" xfId="0" applyNumberFormat="1" applyFont="1" applyFill="1" applyAlignment="1">
      <alignment/>
    </xf>
    <xf numFmtId="185" fontId="1" fillId="0" borderId="0" xfId="0" applyNumberFormat="1" applyFont="1" applyFill="1" applyBorder="1" applyAlignment="1">
      <alignment/>
    </xf>
    <xf numFmtId="185" fontId="17" fillId="0" borderId="10" xfId="0" applyNumberFormat="1" applyFont="1" applyFill="1" applyBorder="1" applyAlignment="1">
      <alignment/>
    </xf>
    <xf numFmtId="185" fontId="17" fillId="0" borderId="11" xfId="0" applyNumberFormat="1" applyFont="1" applyFill="1" applyBorder="1" applyAlignment="1">
      <alignment/>
    </xf>
    <xf numFmtId="185" fontId="0" fillId="0" borderId="0" xfId="48" applyNumberFormat="1" applyFont="1" applyFill="1" applyAlignment="1">
      <alignment vertical="center"/>
    </xf>
    <xf numFmtId="185" fontId="16" fillId="0" borderId="12" xfId="0" applyNumberFormat="1" applyFont="1" applyFill="1" applyBorder="1" applyAlignment="1">
      <alignment horizontal="center"/>
    </xf>
    <xf numFmtId="185" fontId="20" fillId="0" borderId="13" xfId="0" applyNumberFormat="1" applyFont="1" applyFill="1" applyBorder="1" applyAlignment="1">
      <alignment/>
    </xf>
    <xf numFmtId="185" fontId="0" fillId="0" borderId="0" xfId="0" applyNumberFormat="1" applyFill="1" applyBorder="1" applyAlignment="1">
      <alignment horizontal="left" indent="1"/>
    </xf>
    <xf numFmtId="185" fontId="16" fillId="0" borderId="14" xfId="0" applyNumberFormat="1" applyFont="1" applyFill="1" applyBorder="1" applyAlignment="1">
      <alignment horizontal="center" vertical="center"/>
    </xf>
    <xf numFmtId="185" fontId="16" fillId="0" borderId="15" xfId="0" applyNumberFormat="1" applyFont="1" applyFill="1" applyBorder="1" applyAlignment="1">
      <alignment horizontal="centerContinuous" vertical="center"/>
    </xf>
    <xf numFmtId="185" fontId="0" fillId="33" borderId="16" xfId="48" applyNumberFormat="1" applyFont="1" applyFill="1" applyBorder="1" applyAlignment="1">
      <alignment horizontal="centerContinuous" vertical="center"/>
    </xf>
    <xf numFmtId="0" fontId="16" fillId="0" borderId="15" xfId="0" applyFont="1" applyBorder="1" applyAlignment="1">
      <alignment horizontal="centerContinuous" vertical="center"/>
    </xf>
    <xf numFmtId="38" fontId="0" fillId="0" borderId="16" xfId="48" applyFont="1" applyFill="1" applyBorder="1" applyAlignment="1">
      <alignment horizontal="centerContinuous" vertical="center"/>
    </xf>
    <xf numFmtId="185" fontId="16" fillId="0" borderId="17" xfId="0" applyNumberFormat="1" applyFont="1" applyFill="1" applyBorder="1" applyAlignment="1">
      <alignment horizontal="centerContinuous" vertical="center"/>
    </xf>
    <xf numFmtId="185" fontId="16" fillId="0" borderId="18" xfId="0" applyNumberFormat="1" applyFont="1" applyFill="1" applyBorder="1" applyAlignment="1">
      <alignment horizontal="centerContinuous" vertical="center"/>
    </xf>
    <xf numFmtId="185" fontId="24" fillId="0" borderId="19" xfId="0" applyNumberFormat="1" applyFont="1" applyFill="1" applyBorder="1" applyAlignment="1">
      <alignment horizontal="centerContinuous" vertical="center"/>
    </xf>
    <xf numFmtId="185" fontId="10" fillId="0" borderId="16" xfId="0" applyNumberFormat="1" applyFont="1" applyFill="1" applyBorder="1" applyAlignment="1">
      <alignment horizontal="centerContinuous" vertical="center"/>
    </xf>
    <xf numFmtId="185" fontId="24" fillId="0" borderId="20" xfId="0" applyNumberFormat="1" applyFont="1" applyFill="1" applyBorder="1" applyAlignment="1">
      <alignment horizontal="centerContinuous" vertical="center"/>
    </xf>
    <xf numFmtId="185" fontId="10" fillId="0" borderId="18" xfId="0" applyNumberFormat="1" applyFont="1" applyFill="1" applyBorder="1" applyAlignment="1">
      <alignment horizontal="centerContinuous" vertical="center"/>
    </xf>
    <xf numFmtId="185" fontId="25" fillId="0" borderId="21" xfId="49" applyNumberFormat="1" applyFont="1" applyFill="1" applyBorder="1" applyAlignment="1">
      <alignment horizontal="centerContinuous" vertical="center"/>
    </xf>
    <xf numFmtId="0" fontId="0" fillId="0" borderId="22" xfId="0" applyFont="1" applyBorder="1" applyAlignment="1">
      <alignment horizontal="centerContinuous" vertical="center"/>
    </xf>
    <xf numFmtId="185" fontId="0" fillId="0" borderId="21" xfId="0" applyNumberFormat="1" applyFont="1" applyFill="1" applyBorder="1" applyAlignment="1">
      <alignment/>
    </xf>
    <xf numFmtId="185" fontId="0" fillId="0" borderId="23" xfId="0" applyNumberFormat="1" applyFont="1" applyFill="1" applyBorder="1" applyAlignment="1">
      <alignment/>
    </xf>
    <xf numFmtId="185" fontId="1" fillId="0" borderId="0" xfId="48" applyNumberFormat="1" applyFont="1" applyFill="1" applyAlignment="1">
      <alignment vertical="center"/>
    </xf>
    <xf numFmtId="185" fontId="1" fillId="0" borderId="0" xfId="48" applyNumberFormat="1" applyFont="1" applyFill="1" applyAlignment="1">
      <alignment vertical="top"/>
    </xf>
    <xf numFmtId="38" fontId="0" fillId="0" borderId="16" xfId="48" applyFont="1" applyFill="1" applyBorder="1" applyAlignment="1">
      <alignment horizontal="centerContinuous" vertical="center"/>
    </xf>
    <xf numFmtId="185" fontId="24" fillId="0" borderId="24" xfId="0" applyNumberFormat="1" applyFont="1" applyFill="1" applyBorder="1" applyAlignment="1">
      <alignment/>
    </xf>
    <xf numFmtId="185" fontId="21" fillId="0" borderId="25" xfId="0" applyNumberFormat="1" applyFont="1" applyFill="1" applyBorder="1" applyAlignment="1">
      <alignment/>
    </xf>
    <xf numFmtId="185" fontId="5" fillId="0" borderId="26" xfId="0" applyNumberFormat="1" applyFont="1" applyFill="1" applyBorder="1" applyAlignment="1">
      <alignment/>
    </xf>
    <xf numFmtId="185" fontId="21" fillId="0" borderId="27" xfId="0" applyNumberFormat="1" applyFont="1" applyFill="1" applyBorder="1" applyAlignment="1">
      <alignment/>
    </xf>
    <xf numFmtId="185" fontId="5" fillId="0" borderId="28" xfId="0" applyNumberFormat="1" applyFont="1" applyFill="1" applyBorder="1" applyAlignment="1">
      <alignment/>
    </xf>
    <xf numFmtId="185" fontId="24" fillId="0" borderId="29" xfId="0" applyNumberFormat="1" applyFont="1" applyFill="1" applyBorder="1" applyAlignment="1">
      <alignment/>
    </xf>
    <xf numFmtId="185" fontId="24" fillId="0" borderId="29" xfId="48" applyNumberFormat="1" applyFont="1" applyFill="1" applyBorder="1" applyAlignment="1">
      <alignment horizontal="left"/>
    </xf>
    <xf numFmtId="185" fontId="24" fillId="0" borderId="30" xfId="0" applyNumberFormat="1" applyFont="1" applyFill="1" applyBorder="1" applyAlignment="1">
      <alignment/>
    </xf>
    <xf numFmtId="185" fontId="21" fillId="0" borderId="31" xfId="0" applyNumberFormat="1" applyFont="1" applyFill="1" applyBorder="1" applyAlignment="1">
      <alignment/>
    </xf>
    <xf numFmtId="185" fontId="5" fillId="0" borderId="32" xfId="0" applyNumberFormat="1" applyFont="1" applyFill="1" applyBorder="1" applyAlignment="1">
      <alignment/>
    </xf>
    <xf numFmtId="185" fontId="21" fillId="0" borderId="33" xfId="0" applyNumberFormat="1" applyFont="1" applyFill="1" applyBorder="1" applyAlignment="1">
      <alignment/>
    </xf>
    <xf numFmtId="185" fontId="16" fillId="0" borderId="34" xfId="0" applyNumberFormat="1" applyFont="1" applyFill="1" applyBorder="1" applyAlignment="1">
      <alignment horizontal="center" vertical="center"/>
    </xf>
    <xf numFmtId="185" fontId="16" fillId="0" borderId="35" xfId="0" applyNumberFormat="1" applyFont="1" applyFill="1" applyBorder="1" applyAlignment="1">
      <alignment horizontal="center" vertical="center"/>
    </xf>
    <xf numFmtId="185" fontId="16" fillId="0" borderId="36" xfId="0" applyNumberFormat="1" applyFont="1" applyFill="1" applyBorder="1" applyAlignment="1">
      <alignment horizontal="center" vertical="center"/>
    </xf>
    <xf numFmtId="185" fontId="16" fillId="0" borderId="37" xfId="0" applyNumberFormat="1" applyFont="1" applyFill="1" applyBorder="1" applyAlignment="1">
      <alignment horizontal="center" vertical="center"/>
    </xf>
    <xf numFmtId="185" fontId="23" fillId="0" borderId="22" xfId="0" applyNumberFormat="1" applyFont="1" applyBorder="1" applyAlignment="1">
      <alignment horizontal="center" vertical="center"/>
    </xf>
    <xf numFmtId="186" fontId="0" fillId="0" borderId="0" xfId="0" applyNumberFormat="1" applyFill="1" applyAlignment="1">
      <alignment/>
    </xf>
    <xf numFmtId="186" fontId="16" fillId="0" borderId="0" xfId="0" applyNumberFormat="1" applyFont="1" applyFill="1" applyAlignment="1">
      <alignment/>
    </xf>
    <xf numFmtId="186" fontId="1" fillId="0" borderId="0" xfId="0" applyNumberFormat="1" applyFont="1" applyFill="1" applyBorder="1" applyAlignment="1">
      <alignment/>
    </xf>
    <xf numFmtId="185" fontId="4" fillId="0" borderId="19" xfId="48" applyNumberFormat="1" applyFont="1" applyFill="1" applyBorder="1" applyAlignment="1">
      <alignment horizontal="centerContinuous"/>
    </xf>
    <xf numFmtId="185" fontId="7" fillId="0" borderId="19" xfId="48" applyNumberFormat="1" applyFont="1" applyFill="1" applyBorder="1" applyAlignment="1">
      <alignment horizontal="centerContinuous"/>
    </xf>
    <xf numFmtId="185" fontId="7" fillId="0" borderId="16" xfId="48" applyNumberFormat="1" applyFont="1" applyFill="1" applyBorder="1" applyAlignment="1">
      <alignment horizontal="centerContinuous"/>
    </xf>
    <xf numFmtId="185" fontId="1" fillId="0" borderId="15" xfId="0" applyNumberFormat="1" applyFont="1" applyFill="1" applyBorder="1" applyAlignment="1">
      <alignment horizontal="centerContinuous"/>
    </xf>
    <xf numFmtId="185" fontId="4" fillId="0" borderId="15" xfId="48" applyNumberFormat="1" applyFont="1" applyFill="1" applyBorder="1" applyAlignment="1">
      <alignment horizontal="center"/>
    </xf>
    <xf numFmtId="185" fontId="4" fillId="0" borderId="38" xfId="48" applyNumberFormat="1" applyFont="1" applyFill="1" applyBorder="1" applyAlignment="1">
      <alignment horizontal="centerContinuous"/>
    </xf>
    <xf numFmtId="185" fontId="1" fillId="0" borderId="20" xfId="48" applyNumberFormat="1" applyFont="1" applyFill="1" applyBorder="1" applyAlignment="1">
      <alignment horizontal="centerContinuous"/>
    </xf>
    <xf numFmtId="185" fontId="4" fillId="0" borderId="15" xfId="48" applyNumberFormat="1" applyFont="1" applyFill="1" applyBorder="1" applyAlignment="1">
      <alignment horizontal="centerContinuous"/>
    </xf>
    <xf numFmtId="185" fontId="5" fillId="0" borderId="0" xfId="48" applyNumberFormat="1" applyFont="1" applyFill="1" applyAlignment="1">
      <alignment/>
    </xf>
    <xf numFmtId="185" fontId="0" fillId="0" borderId="0" xfId="48" applyNumberFormat="1" applyFill="1" applyAlignment="1">
      <alignment vertical="center"/>
    </xf>
    <xf numFmtId="185" fontId="0" fillId="0" borderId="0" xfId="48" applyNumberFormat="1" applyFill="1" applyAlignment="1">
      <alignment/>
    </xf>
    <xf numFmtId="185" fontId="23" fillId="0" borderId="39" xfId="48" applyNumberFormat="1" applyFont="1" applyFill="1" applyBorder="1" applyAlignment="1">
      <alignment horizontal="centerContinuous" vertical="center"/>
    </xf>
    <xf numFmtId="185" fontId="23" fillId="0" borderId="21" xfId="48" applyNumberFormat="1" applyFont="1" applyFill="1" applyBorder="1" applyAlignment="1">
      <alignment horizontal="centerContinuous" vertical="center"/>
    </xf>
    <xf numFmtId="185" fontId="23" fillId="0" borderId="40" xfId="48" applyNumberFormat="1" applyFont="1" applyFill="1" applyBorder="1" applyAlignment="1">
      <alignment horizontal="centerContinuous" vertical="center"/>
    </xf>
    <xf numFmtId="0" fontId="0" fillId="0" borderId="22" xfId="0" applyFont="1" applyFill="1" applyBorder="1" applyAlignment="1">
      <alignment horizontal="centerContinuous" vertical="center"/>
    </xf>
    <xf numFmtId="185" fontId="12" fillId="0" borderId="0" xfId="48" applyNumberFormat="1" applyFont="1" applyFill="1" applyAlignment="1">
      <alignment/>
    </xf>
    <xf numFmtId="185" fontId="13" fillId="0" borderId="0" xfId="48" applyNumberFormat="1" applyFont="1" applyFill="1" applyAlignment="1">
      <alignment/>
    </xf>
    <xf numFmtId="185" fontId="6" fillId="0" borderId="0" xfId="48" applyNumberFormat="1" applyFont="1" applyFill="1" applyBorder="1" applyAlignment="1" quotePrefix="1">
      <alignment horizontal="left" vertical="center"/>
    </xf>
    <xf numFmtId="185" fontId="1" fillId="0" borderId="0" xfId="48" applyNumberFormat="1" applyFont="1" applyFill="1" applyAlignment="1">
      <alignment/>
    </xf>
    <xf numFmtId="185" fontId="0" fillId="0" borderId="0" xfId="48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185" fontId="0" fillId="0" borderId="0" xfId="48" applyNumberFormat="1" applyFont="1" applyFill="1" applyAlignment="1" quotePrefix="1">
      <alignment horizontal="center" vertical="center"/>
    </xf>
    <xf numFmtId="49" fontId="1" fillId="0" borderId="41" xfId="48" applyNumberFormat="1" applyFont="1" applyFill="1" applyBorder="1" applyAlignment="1">
      <alignment horizontal="center" vertical="center"/>
    </xf>
    <xf numFmtId="38" fontId="1" fillId="0" borderId="35" xfId="48" applyFont="1" applyFill="1" applyBorder="1" applyAlignment="1">
      <alignment horizontal="centerContinuous" vertical="center"/>
    </xf>
    <xf numFmtId="185" fontId="0" fillId="0" borderId="42" xfId="48" applyNumberFormat="1" applyFont="1" applyFill="1" applyBorder="1" applyAlignment="1">
      <alignment horizontal="centerContinuous"/>
    </xf>
    <xf numFmtId="185" fontId="8" fillId="0" borderId="35" xfId="48" applyNumberFormat="1" applyFont="1" applyFill="1" applyBorder="1" applyAlignment="1">
      <alignment horizontal="left"/>
    </xf>
    <xf numFmtId="185" fontId="1" fillId="0" borderId="42" xfId="48" applyNumberFormat="1" applyFont="1" applyFill="1" applyBorder="1" applyAlignment="1">
      <alignment/>
    </xf>
    <xf numFmtId="185" fontId="7" fillId="0" borderId="43" xfId="48" applyNumberFormat="1" applyFont="1" applyFill="1" applyBorder="1" applyAlignment="1">
      <alignment/>
    </xf>
    <xf numFmtId="185" fontId="1" fillId="0" borderId="44" xfId="48" applyNumberFormat="1" applyFont="1" applyFill="1" applyBorder="1" applyAlignment="1">
      <alignment/>
    </xf>
    <xf numFmtId="185" fontId="7" fillId="0" borderId="43" xfId="48" applyNumberFormat="1" applyFont="1" applyFill="1" applyBorder="1" applyAlignment="1">
      <alignment/>
    </xf>
    <xf numFmtId="185" fontId="4" fillId="0" borderId="45" xfId="48" applyNumberFormat="1" applyFont="1" applyFill="1" applyBorder="1" applyAlignment="1" quotePrefix="1">
      <alignment vertical="center"/>
    </xf>
    <xf numFmtId="185" fontId="1" fillId="0" borderId="0" xfId="48" applyNumberFormat="1" applyFont="1" applyFill="1" applyAlignment="1">
      <alignment vertical="top"/>
    </xf>
    <xf numFmtId="185" fontId="0" fillId="0" borderId="0" xfId="48" applyNumberFormat="1" applyFont="1" applyFill="1" applyAlignment="1">
      <alignment/>
    </xf>
    <xf numFmtId="185" fontId="0" fillId="0" borderId="46" xfId="48" applyNumberFormat="1" applyFill="1" applyBorder="1" applyAlignment="1">
      <alignment/>
    </xf>
    <xf numFmtId="185" fontId="1" fillId="0" borderId="19" xfId="48" applyNumberFormat="1" applyFont="1" applyFill="1" applyBorder="1" applyAlignment="1">
      <alignment horizontal="centerContinuous" vertical="center"/>
    </xf>
    <xf numFmtId="185" fontId="0" fillId="0" borderId="16" xfId="48" applyNumberFormat="1" applyFont="1" applyFill="1" applyBorder="1" applyAlignment="1">
      <alignment horizontal="centerContinuous" vertical="center"/>
    </xf>
    <xf numFmtId="185" fontId="0" fillId="0" borderId="18" xfId="48" applyNumberFormat="1" applyFont="1" applyFill="1" applyBorder="1" applyAlignment="1">
      <alignment horizontal="centerContinuous" vertical="center"/>
    </xf>
    <xf numFmtId="185" fontId="1" fillId="0" borderId="16" xfId="48" applyNumberFormat="1" applyFont="1" applyFill="1" applyBorder="1" applyAlignment="1">
      <alignment horizontal="centerContinuous" vertical="center"/>
    </xf>
    <xf numFmtId="185" fontId="0" fillId="0" borderId="16" xfId="48" applyNumberFormat="1" applyFont="1" applyFill="1" applyBorder="1" applyAlignment="1">
      <alignment horizontal="centerContinuous" vertical="center"/>
    </xf>
    <xf numFmtId="185" fontId="0" fillId="0" borderId="18" xfId="48" applyNumberFormat="1" applyFont="1" applyFill="1" applyBorder="1" applyAlignment="1">
      <alignment horizontal="centerContinuous" vertical="center"/>
    </xf>
    <xf numFmtId="185" fontId="1" fillId="0" borderId="16" xfId="48" applyNumberFormat="1" applyFont="1" applyFill="1" applyBorder="1" applyAlignment="1">
      <alignment horizontal="centerContinuous" vertical="center"/>
    </xf>
    <xf numFmtId="38" fontId="1" fillId="0" borderId="16" xfId="48" applyFont="1" applyFill="1" applyBorder="1" applyAlignment="1">
      <alignment horizontal="centerContinuous" vertical="center"/>
    </xf>
    <xf numFmtId="185" fontId="0" fillId="0" borderId="16" xfId="48" applyNumberFormat="1" applyFont="1" applyFill="1" applyBorder="1" applyAlignment="1">
      <alignment horizontal="centerContinuous"/>
    </xf>
    <xf numFmtId="185" fontId="0" fillId="0" borderId="18" xfId="48" applyNumberFormat="1" applyFont="1" applyFill="1" applyBorder="1" applyAlignment="1">
      <alignment horizontal="centerContinuous"/>
    </xf>
    <xf numFmtId="185" fontId="0" fillId="0" borderId="47" xfId="48" applyNumberFormat="1" applyFont="1" applyFill="1" applyBorder="1" applyAlignment="1">
      <alignment horizontal="center"/>
    </xf>
    <xf numFmtId="185" fontId="0" fillId="0" borderId="48" xfId="48" applyNumberFormat="1" applyFont="1" applyFill="1" applyBorder="1" applyAlignment="1">
      <alignment horizontal="center"/>
    </xf>
    <xf numFmtId="185" fontId="0" fillId="0" borderId="49" xfId="48" applyNumberFormat="1" applyFont="1" applyFill="1" applyBorder="1" applyAlignment="1" quotePrefix="1">
      <alignment horizontal="center"/>
    </xf>
    <xf numFmtId="185" fontId="0" fillId="0" borderId="47" xfId="48" applyNumberFormat="1" applyFont="1" applyFill="1" applyBorder="1" applyAlignment="1">
      <alignment horizontal="center"/>
    </xf>
    <xf numFmtId="38" fontId="0" fillId="0" borderId="30" xfId="48" applyFont="1" applyFill="1" applyBorder="1" applyAlignment="1">
      <alignment horizontal="distributed"/>
    </xf>
    <xf numFmtId="185" fontId="22" fillId="0" borderId="50" xfId="48" applyNumberFormat="1" applyFont="1" applyFill="1" applyBorder="1" applyAlignment="1">
      <alignment/>
    </xf>
    <xf numFmtId="185" fontId="1" fillId="0" borderId="51" xfId="48" applyNumberFormat="1" applyFont="1" applyFill="1" applyBorder="1" applyAlignment="1">
      <alignment/>
    </xf>
    <xf numFmtId="38" fontId="0" fillId="0" borderId="30" xfId="48" applyFont="1" applyFill="1" applyBorder="1" applyAlignment="1">
      <alignment shrinkToFit="1"/>
    </xf>
    <xf numFmtId="185" fontId="1" fillId="0" borderId="28" xfId="48" applyNumberFormat="1" applyFont="1" applyFill="1" applyBorder="1" applyAlignment="1">
      <alignment/>
    </xf>
    <xf numFmtId="185" fontId="18" fillId="0" borderId="30" xfId="48" applyNumberFormat="1" applyFont="1" applyFill="1" applyBorder="1" applyAlignment="1">
      <alignment horizontal="distributed"/>
    </xf>
    <xf numFmtId="185" fontId="22" fillId="0" borderId="31" xfId="48" applyNumberFormat="1" applyFont="1" applyFill="1" applyBorder="1" applyAlignment="1">
      <alignment/>
    </xf>
    <xf numFmtId="185" fontId="1" fillId="0" borderId="52" xfId="48" applyNumberFormat="1" applyFont="1" applyFill="1" applyBorder="1" applyAlignment="1">
      <alignment/>
    </xf>
    <xf numFmtId="185" fontId="18" fillId="0" borderId="34" xfId="48" applyNumberFormat="1" applyFont="1" applyFill="1" applyBorder="1" applyAlignment="1">
      <alignment horizontal="distributed"/>
    </xf>
    <xf numFmtId="185" fontId="22" fillId="0" borderId="53" xfId="48" applyNumberFormat="1" applyFont="1" applyFill="1" applyBorder="1" applyAlignment="1" applyProtection="1">
      <alignment/>
      <protection/>
    </xf>
    <xf numFmtId="185" fontId="1" fillId="0" borderId="54" xfId="48" applyNumberFormat="1" applyFont="1" applyFill="1" applyBorder="1" applyAlignment="1">
      <alignment/>
    </xf>
    <xf numFmtId="185" fontId="22" fillId="0" borderId="53" xfId="48" applyNumberFormat="1" applyFont="1" applyFill="1" applyBorder="1" applyAlignment="1">
      <alignment/>
    </xf>
    <xf numFmtId="185" fontId="18" fillId="0" borderId="34" xfId="48" applyNumberFormat="1" applyFont="1" applyFill="1" applyBorder="1" applyAlignment="1">
      <alignment shrinkToFit="1"/>
    </xf>
    <xf numFmtId="185" fontId="22" fillId="0" borderId="55" xfId="48" applyNumberFormat="1" applyFont="1" applyFill="1" applyBorder="1" applyAlignment="1">
      <alignment/>
    </xf>
    <xf numFmtId="185" fontId="0" fillId="0" borderId="12" xfId="48" applyNumberFormat="1" applyFont="1" applyFill="1" applyBorder="1" applyAlignment="1">
      <alignment horizontal="center"/>
    </xf>
    <xf numFmtId="185" fontId="22" fillId="0" borderId="13" xfId="48" applyNumberFormat="1" applyFont="1" applyFill="1" applyBorder="1" applyAlignment="1">
      <alignment/>
    </xf>
    <xf numFmtId="185" fontId="1" fillId="0" borderId="23" xfId="48" applyNumberFormat="1" applyFont="1" applyFill="1" applyBorder="1" applyAlignment="1">
      <alignment/>
    </xf>
    <xf numFmtId="185" fontId="22" fillId="0" borderId="56" xfId="48" applyNumberFormat="1" applyFont="1" applyFill="1" applyBorder="1" applyAlignment="1">
      <alignment/>
    </xf>
    <xf numFmtId="185" fontId="6" fillId="0" borderId="0" xfId="48" applyNumberFormat="1" applyFont="1" applyFill="1" applyAlignment="1" quotePrefix="1">
      <alignment horizontal="left" vertical="top"/>
    </xf>
    <xf numFmtId="185" fontId="22" fillId="0" borderId="31" xfId="48" applyNumberFormat="1" applyFont="1" applyFill="1" applyBorder="1" applyAlignment="1" applyProtection="1">
      <alignment/>
      <protection/>
    </xf>
    <xf numFmtId="38" fontId="22" fillId="0" borderId="50" xfId="48" applyFont="1" applyFill="1" applyBorder="1" applyAlignment="1">
      <alignment/>
    </xf>
    <xf numFmtId="185" fontId="32" fillId="0" borderId="30" xfId="48" applyNumberFormat="1" applyFont="1" applyFill="1" applyBorder="1" applyAlignment="1">
      <alignment/>
    </xf>
    <xf numFmtId="185" fontId="30" fillId="0" borderId="31" xfId="48" applyNumberFormat="1" applyFont="1" applyFill="1" applyBorder="1" applyAlignment="1">
      <alignment/>
    </xf>
    <xf numFmtId="185" fontId="31" fillId="0" borderId="52" xfId="48" applyNumberFormat="1" applyFont="1" applyFill="1" applyBorder="1" applyAlignment="1">
      <alignment/>
    </xf>
    <xf numFmtId="185" fontId="32" fillId="0" borderId="30" xfId="48" applyNumberFormat="1" applyFont="1" applyFill="1" applyBorder="1" applyAlignment="1">
      <alignment horizontal="distributed"/>
    </xf>
    <xf numFmtId="185" fontId="22" fillId="0" borderId="57" xfId="48" applyNumberFormat="1" applyFont="1" applyFill="1" applyBorder="1" applyAlignment="1">
      <alignment/>
    </xf>
    <xf numFmtId="38" fontId="18" fillId="0" borderId="30" xfId="48" applyFont="1" applyFill="1" applyBorder="1" applyAlignment="1">
      <alignment horizontal="distributed"/>
    </xf>
    <xf numFmtId="185" fontId="18" fillId="0" borderId="58" xfId="48" applyNumberFormat="1" applyFont="1" applyFill="1" applyBorder="1" applyAlignment="1">
      <alignment horizontal="distributed"/>
    </xf>
    <xf numFmtId="38" fontId="33" fillId="0" borderId="29" xfId="48" applyFont="1" applyFill="1" applyBorder="1" applyAlignment="1">
      <alignment/>
    </xf>
    <xf numFmtId="185" fontId="22" fillId="0" borderId="25" xfId="48" applyNumberFormat="1" applyFont="1" applyFill="1" applyBorder="1" applyAlignment="1">
      <alignment/>
    </xf>
    <xf numFmtId="185" fontId="18" fillId="0" borderId="59" xfId="48" applyNumberFormat="1" applyFont="1" applyFill="1" applyBorder="1" applyAlignment="1">
      <alignment horizontal="distributed"/>
    </xf>
    <xf numFmtId="185" fontId="22" fillId="0" borderId="60" xfId="48" applyNumberFormat="1" applyFont="1" applyFill="1" applyBorder="1" applyAlignment="1" applyProtection="1">
      <alignment/>
      <protection/>
    </xf>
    <xf numFmtId="185" fontId="22" fillId="0" borderId="60" xfId="48" applyNumberFormat="1" applyFont="1" applyFill="1" applyBorder="1" applyAlignment="1">
      <alignment/>
    </xf>
    <xf numFmtId="185" fontId="22" fillId="0" borderId="61" xfId="48" applyNumberFormat="1" applyFont="1" applyFill="1" applyBorder="1" applyAlignment="1">
      <alignment/>
    </xf>
    <xf numFmtId="38" fontId="22" fillId="0" borderId="31" xfId="48" applyFont="1" applyFill="1" applyBorder="1" applyAlignment="1" applyProtection="1">
      <alignment/>
      <protection/>
    </xf>
    <xf numFmtId="185" fontId="22" fillId="0" borderId="50" xfId="48" applyNumberFormat="1" applyFont="1" applyFill="1" applyBorder="1" applyAlignment="1">
      <alignment/>
    </xf>
    <xf numFmtId="185" fontId="33" fillId="0" borderId="34" xfId="48" applyNumberFormat="1" applyFont="1" applyFill="1" applyBorder="1" applyAlignment="1">
      <alignment vertical="top"/>
    </xf>
    <xf numFmtId="185" fontId="18" fillId="0" borderId="34" xfId="48" applyNumberFormat="1" applyFont="1" applyFill="1" applyBorder="1" applyAlignment="1">
      <alignment/>
    </xf>
    <xf numFmtId="185" fontId="22" fillId="0" borderId="53" xfId="48" applyNumberFormat="1" applyFont="1" applyFill="1" applyBorder="1" applyAlignment="1">
      <alignment/>
    </xf>
    <xf numFmtId="185" fontId="22" fillId="0" borderId="0" xfId="48" applyNumberFormat="1" applyFont="1" applyFill="1" applyBorder="1" applyAlignment="1">
      <alignment/>
    </xf>
    <xf numFmtId="185" fontId="22" fillId="0" borderId="62" xfId="48" applyNumberFormat="1" applyFont="1" applyFill="1" applyBorder="1" applyAlignment="1">
      <alignment/>
    </xf>
    <xf numFmtId="185" fontId="22" fillId="0" borderId="63" xfId="48" applyNumberFormat="1" applyFont="1" applyFill="1" applyBorder="1" applyAlignment="1">
      <alignment/>
    </xf>
    <xf numFmtId="185" fontId="1" fillId="0" borderId="64" xfId="48" applyNumberFormat="1" applyFont="1" applyFill="1" applyBorder="1" applyAlignment="1">
      <alignment/>
    </xf>
    <xf numFmtId="185" fontId="0" fillId="0" borderId="0" xfId="48" applyNumberFormat="1" applyFill="1" applyBorder="1" applyAlignment="1">
      <alignment/>
    </xf>
    <xf numFmtId="185" fontId="7" fillId="0" borderId="0" xfId="48" applyNumberFormat="1" applyFont="1" applyFill="1" applyBorder="1" applyAlignment="1">
      <alignment/>
    </xf>
    <xf numFmtId="185" fontId="4" fillId="0" borderId="0" xfId="48" applyNumberFormat="1" applyFont="1" applyFill="1" applyBorder="1" applyAlignment="1" quotePrefix="1">
      <alignment vertical="center"/>
    </xf>
    <xf numFmtId="185" fontId="6" fillId="0" borderId="0" xfId="48" applyNumberFormat="1" applyFont="1" applyFill="1" applyAlignment="1">
      <alignment vertical="top"/>
    </xf>
    <xf numFmtId="185" fontId="0" fillId="0" borderId="65" xfId="48" applyNumberFormat="1" applyFont="1" applyFill="1" applyBorder="1" applyAlignment="1">
      <alignment horizontal="center"/>
    </xf>
    <xf numFmtId="38" fontId="1" fillId="0" borderId="66" xfId="48" applyFont="1" applyFill="1" applyBorder="1" applyAlignment="1">
      <alignment/>
    </xf>
    <xf numFmtId="185" fontId="0" fillId="0" borderId="67" xfId="48" applyNumberFormat="1" applyFont="1" applyFill="1" applyBorder="1" applyAlignment="1">
      <alignment horizontal="center"/>
    </xf>
    <xf numFmtId="185" fontId="0" fillId="0" borderId="68" xfId="48" applyNumberFormat="1" applyFont="1" applyFill="1" applyBorder="1" applyAlignment="1" quotePrefix="1">
      <alignment horizontal="center"/>
    </xf>
    <xf numFmtId="185" fontId="0" fillId="0" borderId="69" xfId="48" applyNumberFormat="1" applyFont="1" applyFill="1" applyBorder="1" applyAlignment="1">
      <alignment horizontal="center"/>
    </xf>
    <xf numFmtId="38" fontId="0" fillId="0" borderId="30" xfId="48" applyFont="1" applyFill="1" applyBorder="1" applyAlignment="1">
      <alignment horizontal="distributed" shrinkToFit="1"/>
    </xf>
    <xf numFmtId="185" fontId="0" fillId="0" borderId="29" xfId="48" applyNumberFormat="1" applyFont="1" applyFill="1" applyBorder="1" applyAlignment="1">
      <alignment horizontal="center"/>
    </xf>
    <xf numFmtId="38" fontId="22" fillId="0" borderId="70" xfId="48" applyNumberFormat="1" applyFont="1" applyFill="1" applyBorder="1" applyAlignment="1">
      <alignment/>
    </xf>
    <xf numFmtId="38" fontId="0" fillId="0" borderId="30" xfId="48" applyFont="1" applyFill="1" applyBorder="1" applyAlignment="1">
      <alignment/>
    </xf>
    <xf numFmtId="38" fontId="22" fillId="0" borderId="50" xfId="48" applyNumberFormat="1" applyFont="1" applyFill="1" applyBorder="1" applyAlignment="1" applyProtection="1">
      <alignment/>
      <protection/>
    </xf>
    <xf numFmtId="185" fontId="0" fillId="0" borderId="29" xfId="48" applyNumberFormat="1" applyFont="1" applyFill="1" applyBorder="1" applyAlignment="1">
      <alignment horizontal="center"/>
    </xf>
    <xf numFmtId="38" fontId="22" fillId="0" borderId="25" xfId="48" applyNumberFormat="1" applyFont="1" applyFill="1" applyBorder="1" applyAlignment="1">
      <alignment/>
    </xf>
    <xf numFmtId="185" fontId="22" fillId="0" borderId="31" xfId="48" applyNumberFormat="1" applyFont="1" applyFill="1" applyBorder="1" applyAlignment="1">
      <alignment/>
    </xf>
    <xf numFmtId="38" fontId="22" fillId="0" borderId="60" xfId="48" applyNumberFormat="1" applyFont="1" applyFill="1" applyBorder="1" applyAlignment="1">
      <alignment/>
    </xf>
    <xf numFmtId="38" fontId="33" fillId="0" borderId="29" xfId="48" applyFont="1" applyFill="1" applyBorder="1" applyAlignment="1">
      <alignment vertical="top"/>
    </xf>
    <xf numFmtId="185" fontId="1" fillId="0" borderId="71" xfId="48" applyNumberFormat="1" applyFont="1" applyFill="1" applyBorder="1" applyAlignment="1">
      <alignment/>
    </xf>
    <xf numFmtId="185" fontId="0" fillId="0" borderId="72" xfId="48" applyNumberFormat="1" applyFont="1" applyFill="1" applyBorder="1" applyAlignment="1">
      <alignment horizontal="center"/>
    </xf>
    <xf numFmtId="38" fontId="22" fillId="0" borderId="73" xfId="48" applyNumberFormat="1" applyFont="1" applyFill="1" applyBorder="1" applyAlignment="1">
      <alignment/>
    </xf>
    <xf numFmtId="185" fontId="1" fillId="0" borderId="74" xfId="48" applyNumberFormat="1" applyFont="1" applyFill="1" applyBorder="1" applyAlignment="1">
      <alignment/>
    </xf>
    <xf numFmtId="185" fontId="1" fillId="0" borderId="75" xfId="48" applyNumberFormat="1" applyFont="1" applyFill="1" applyBorder="1" applyAlignment="1">
      <alignment/>
    </xf>
    <xf numFmtId="185" fontId="0" fillId="0" borderId="30" xfId="48" applyNumberFormat="1" applyFont="1" applyFill="1" applyBorder="1" applyAlignment="1">
      <alignment horizontal="center"/>
    </xf>
    <xf numFmtId="38" fontId="22" fillId="0" borderId="31" xfId="48" applyNumberFormat="1" applyFont="1" applyFill="1" applyBorder="1" applyAlignment="1">
      <alignment/>
    </xf>
    <xf numFmtId="38" fontId="22" fillId="0" borderId="31" xfId="48" applyNumberFormat="1" applyFont="1" applyFill="1" applyBorder="1" applyAlignment="1">
      <alignment horizontal="centerContinuous"/>
    </xf>
    <xf numFmtId="38" fontId="22" fillId="0" borderId="50" xfId="48" applyNumberFormat="1" applyFont="1" applyFill="1" applyBorder="1" applyAlignment="1">
      <alignment horizontal="centerContinuous"/>
    </xf>
    <xf numFmtId="38" fontId="22" fillId="0" borderId="50" xfId="48" applyNumberFormat="1" applyFont="1" applyFill="1" applyBorder="1" applyAlignment="1">
      <alignment/>
    </xf>
    <xf numFmtId="185" fontId="0" fillId="0" borderId="29" xfId="48" applyNumberFormat="1" applyFont="1" applyFill="1" applyBorder="1" applyAlignment="1">
      <alignment shrinkToFit="1"/>
    </xf>
    <xf numFmtId="185" fontId="0" fillId="0" borderId="59" xfId="48" applyNumberFormat="1" applyFont="1" applyFill="1" applyBorder="1" applyAlignment="1">
      <alignment horizontal="center"/>
    </xf>
    <xf numFmtId="185" fontId="0" fillId="0" borderId="59" xfId="48" applyNumberFormat="1" applyFont="1" applyFill="1" applyBorder="1" applyAlignment="1">
      <alignment horizontal="center"/>
    </xf>
    <xf numFmtId="38" fontId="0" fillId="0" borderId="34" xfId="48" applyFont="1" applyFill="1" applyBorder="1" applyAlignment="1">
      <alignment horizontal="distributed"/>
    </xf>
    <xf numFmtId="38" fontId="22" fillId="0" borderId="53" xfId="48" applyNumberFormat="1" applyFont="1" applyFill="1" applyBorder="1" applyAlignment="1">
      <alignment/>
    </xf>
    <xf numFmtId="185" fontId="0" fillId="0" borderId="59" xfId="48" applyNumberFormat="1" applyFont="1" applyFill="1" applyBorder="1" applyAlignment="1">
      <alignment shrinkToFit="1"/>
    </xf>
    <xf numFmtId="185" fontId="0" fillId="0" borderId="76" xfId="48" applyNumberFormat="1" applyFont="1" applyFill="1" applyBorder="1" applyAlignment="1">
      <alignment horizontal="center"/>
    </xf>
    <xf numFmtId="38" fontId="22" fillId="0" borderId="77" xfId="48" applyNumberFormat="1" applyFont="1" applyFill="1" applyBorder="1" applyAlignment="1">
      <alignment/>
    </xf>
    <xf numFmtId="185" fontId="1" fillId="0" borderId="78" xfId="48" applyNumberFormat="1" applyFont="1" applyFill="1" applyBorder="1" applyAlignment="1">
      <alignment/>
    </xf>
    <xf numFmtId="185" fontId="0" fillId="0" borderId="0" xfId="48" applyNumberFormat="1" applyFont="1" applyFill="1" applyBorder="1" applyAlignment="1">
      <alignment horizontal="center"/>
    </xf>
    <xf numFmtId="185" fontId="6" fillId="0" borderId="0" xfId="48" applyNumberFormat="1" applyFont="1" applyFill="1" applyBorder="1" applyAlignment="1">
      <alignment/>
    </xf>
    <xf numFmtId="185" fontId="4" fillId="0" borderId="0" xfId="48" applyNumberFormat="1" applyFont="1" applyFill="1" applyBorder="1" applyAlignment="1">
      <alignment/>
    </xf>
    <xf numFmtId="185" fontId="1" fillId="0" borderId="0" xfId="48" applyNumberFormat="1" applyFont="1" applyFill="1" applyBorder="1" applyAlignment="1">
      <alignment/>
    </xf>
    <xf numFmtId="38" fontId="22" fillId="0" borderId="31" xfId="48" applyFont="1" applyFill="1" applyBorder="1" applyAlignment="1">
      <alignment/>
    </xf>
    <xf numFmtId="38" fontId="22" fillId="0" borderId="53" xfId="48" applyFont="1" applyFill="1" applyBorder="1" applyAlignment="1">
      <alignment/>
    </xf>
    <xf numFmtId="185" fontId="23" fillId="0" borderId="79" xfId="48" applyNumberFormat="1" applyFont="1" applyFill="1" applyBorder="1" applyAlignment="1">
      <alignment horizontal="centerContinuous" vertical="center"/>
    </xf>
    <xf numFmtId="185" fontId="1" fillId="0" borderId="22" xfId="48" applyNumberFormat="1" applyFont="1" applyFill="1" applyBorder="1" applyAlignment="1">
      <alignment horizontal="centerContinuous" vertical="center"/>
    </xf>
    <xf numFmtId="185" fontId="0" fillId="0" borderId="47" xfId="48" applyNumberFormat="1" applyFont="1" applyFill="1" applyBorder="1" applyAlignment="1">
      <alignment horizontal="center"/>
    </xf>
    <xf numFmtId="185" fontId="0" fillId="0" borderId="50" xfId="48" applyNumberFormat="1" applyFont="1" applyFill="1" applyBorder="1" applyAlignment="1">
      <alignment/>
    </xf>
    <xf numFmtId="185" fontId="1" fillId="0" borderId="51" xfId="48" applyNumberFormat="1" applyFont="1" applyFill="1" applyBorder="1" applyAlignment="1">
      <alignment/>
    </xf>
    <xf numFmtId="185" fontId="1" fillId="0" borderId="52" xfId="48" applyNumberFormat="1" applyFont="1" applyFill="1" applyBorder="1" applyAlignment="1">
      <alignment/>
    </xf>
    <xf numFmtId="185" fontId="0" fillId="0" borderId="30" xfId="48" applyNumberFormat="1" applyFont="1" applyFill="1" applyBorder="1" applyAlignment="1">
      <alignment horizontal="distributed"/>
    </xf>
    <xf numFmtId="185" fontId="1" fillId="0" borderId="28" xfId="48" applyNumberFormat="1" applyFont="1" applyFill="1" applyBorder="1" applyAlignment="1">
      <alignment/>
    </xf>
    <xf numFmtId="185" fontId="35" fillId="0" borderId="30" xfId="48" applyNumberFormat="1" applyFont="1" applyFill="1" applyBorder="1" applyAlignment="1">
      <alignment/>
    </xf>
    <xf numFmtId="185" fontId="19" fillId="0" borderId="30" xfId="48" applyNumberFormat="1" applyFont="1" applyFill="1" applyBorder="1" applyAlignment="1">
      <alignment horizontal="distributed"/>
    </xf>
    <xf numFmtId="185" fontId="1" fillId="0" borderId="54" xfId="48" applyNumberFormat="1" applyFont="1" applyFill="1" applyBorder="1" applyAlignment="1">
      <alignment/>
    </xf>
    <xf numFmtId="185" fontId="35" fillId="0" borderId="34" xfId="48" applyNumberFormat="1" applyFont="1" applyFill="1" applyBorder="1" applyAlignment="1">
      <alignment/>
    </xf>
    <xf numFmtId="185" fontId="35" fillId="0" borderId="80" xfId="48" applyNumberFormat="1" applyFont="1" applyFill="1" applyBorder="1" applyAlignment="1">
      <alignment/>
    </xf>
    <xf numFmtId="185" fontId="8" fillId="0" borderId="59" xfId="48" applyNumberFormat="1" applyFont="1" applyFill="1" applyBorder="1" applyAlignment="1">
      <alignment horizontal="distributed"/>
    </xf>
    <xf numFmtId="185" fontId="1" fillId="0" borderId="23" xfId="48" applyNumberFormat="1" applyFont="1" applyFill="1" applyBorder="1" applyAlignment="1">
      <alignment/>
    </xf>
    <xf numFmtId="185" fontId="0" fillId="0" borderId="12" xfId="48" applyNumberFormat="1" applyFont="1" applyFill="1" applyBorder="1" applyAlignment="1">
      <alignment horizontal="center"/>
    </xf>
    <xf numFmtId="185" fontId="1" fillId="0" borderId="0" xfId="48" applyNumberFormat="1" applyFont="1" applyFill="1" applyBorder="1" applyAlignment="1">
      <alignment/>
    </xf>
    <xf numFmtId="185" fontId="6" fillId="0" borderId="46" xfId="48" applyNumberFormat="1" applyFont="1" applyFill="1" applyBorder="1" applyAlignment="1">
      <alignment/>
    </xf>
    <xf numFmtId="185" fontId="1" fillId="0" borderId="46" xfId="48" applyNumberFormat="1" applyFont="1" applyFill="1" applyBorder="1" applyAlignment="1">
      <alignment/>
    </xf>
    <xf numFmtId="0" fontId="1" fillId="0" borderId="0" xfId="48" applyNumberFormat="1" applyFont="1" applyFill="1" applyBorder="1" applyAlignment="1">
      <alignment vertical="center"/>
    </xf>
    <xf numFmtId="185" fontId="15" fillId="0" borderId="0" xfId="48" applyNumberFormat="1" applyFont="1" applyFill="1" applyAlignment="1">
      <alignment vertical="top"/>
    </xf>
    <xf numFmtId="185" fontId="22" fillId="0" borderId="81" xfId="48" applyNumberFormat="1" applyFont="1" applyFill="1" applyBorder="1" applyAlignment="1">
      <alignment/>
    </xf>
    <xf numFmtId="185" fontId="1" fillId="0" borderId="64" xfId="48" applyNumberFormat="1" applyFont="1" applyFill="1" applyBorder="1" applyAlignment="1">
      <alignment/>
    </xf>
    <xf numFmtId="185" fontId="18" fillId="0" borderId="30" xfId="48" applyNumberFormat="1" applyFont="1" applyFill="1" applyBorder="1" applyAlignment="1">
      <alignment/>
    </xf>
    <xf numFmtId="185" fontId="33" fillId="0" borderId="30" xfId="48" applyNumberFormat="1" applyFont="1" applyFill="1" applyBorder="1" applyAlignment="1">
      <alignment/>
    </xf>
    <xf numFmtId="38" fontId="0" fillId="0" borderId="30" xfId="48" applyFont="1" applyFill="1" applyBorder="1" applyAlignment="1">
      <alignment horizontal="centerContinuous" shrinkToFit="1"/>
    </xf>
    <xf numFmtId="185" fontId="0" fillId="0" borderId="34" xfId="48" applyNumberFormat="1" applyFont="1" applyFill="1" applyBorder="1" applyAlignment="1">
      <alignment horizontal="distributed"/>
    </xf>
    <xf numFmtId="185" fontId="33" fillId="0" borderId="80" xfId="48" applyNumberFormat="1" applyFont="1" applyFill="1" applyBorder="1" applyAlignment="1">
      <alignment vertical="top"/>
    </xf>
    <xf numFmtId="185" fontId="22" fillId="0" borderId="82" xfId="48" applyNumberFormat="1" applyFont="1" applyFill="1" applyBorder="1" applyAlignment="1" applyProtection="1">
      <alignment/>
      <protection/>
    </xf>
    <xf numFmtId="185" fontId="1" fillId="0" borderId="83" xfId="48" applyNumberFormat="1" applyFont="1" applyFill="1" applyBorder="1" applyAlignment="1">
      <alignment/>
    </xf>
    <xf numFmtId="185" fontId="18" fillId="0" borderId="80" xfId="48" applyNumberFormat="1" applyFont="1" applyFill="1" applyBorder="1" applyAlignment="1">
      <alignment horizontal="distributed"/>
    </xf>
    <xf numFmtId="185" fontId="22" fillId="0" borderId="82" xfId="48" applyNumberFormat="1" applyFont="1" applyFill="1" applyBorder="1" applyAlignment="1">
      <alignment/>
    </xf>
    <xf numFmtId="185" fontId="1" fillId="0" borderId="49" xfId="48" applyNumberFormat="1" applyFont="1" applyFill="1" applyBorder="1" applyAlignment="1">
      <alignment/>
    </xf>
    <xf numFmtId="185" fontId="0" fillId="0" borderId="80" xfId="48" applyNumberFormat="1" applyFont="1" applyFill="1" applyBorder="1" applyAlignment="1">
      <alignment horizontal="distributed"/>
    </xf>
    <xf numFmtId="185" fontId="22" fillId="0" borderId="84" xfId="48" applyNumberFormat="1" applyFont="1" applyFill="1" applyBorder="1" applyAlignment="1">
      <alignment/>
    </xf>
    <xf numFmtId="185" fontId="0" fillId="0" borderId="12" xfId="48" applyNumberFormat="1" applyFont="1" applyFill="1" applyBorder="1" applyAlignment="1">
      <alignment horizontal="center"/>
    </xf>
    <xf numFmtId="185" fontId="0" fillId="0" borderId="0" xfId="48" applyNumberFormat="1" applyFont="1" applyFill="1" applyBorder="1" applyAlignment="1">
      <alignment horizontal="center"/>
    </xf>
    <xf numFmtId="185" fontId="22" fillId="0" borderId="46" xfId="48" applyNumberFormat="1" applyFont="1" applyFill="1" applyBorder="1" applyAlignment="1">
      <alignment/>
    </xf>
    <xf numFmtId="38" fontId="22" fillId="0" borderId="53" xfId="48" applyFont="1" applyFill="1" applyBorder="1" applyAlignment="1" applyProtection="1">
      <alignment/>
      <protection/>
    </xf>
    <xf numFmtId="185" fontId="1" fillId="0" borderId="30" xfId="48" applyNumberFormat="1" applyFont="1" applyFill="1" applyBorder="1" applyAlignment="1">
      <alignment/>
    </xf>
    <xf numFmtId="38" fontId="33" fillId="0" borderId="59" xfId="48" applyFont="1" applyFill="1" applyBorder="1" applyAlignment="1">
      <alignment/>
    </xf>
    <xf numFmtId="38" fontId="22" fillId="0" borderId="62" xfId="48" applyFont="1" applyFill="1" applyBorder="1" applyAlignment="1">
      <alignment/>
    </xf>
    <xf numFmtId="38" fontId="0" fillId="0" borderId="59" xfId="48" applyFont="1" applyFill="1" applyBorder="1" applyAlignment="1">
      <alignment horizontal="distributed"/>
    </xf>
    <xf numFmtId="185" fontId="0" fillId="0" borderId="72" xfId="48" applyNumberFormat="1" applyFont="1" applyFill="1" applyBorder="1" applyAlignment="1">
      <alignment horizontal="centerContinuous"/>
    </xf>
    <xf numFmtId="185" fontId="22" fillId="0" borderId="73" xfId="48" applyNumberFormat="1" applyFont="1" applyFill="1" applyBorder="1" applyAlignment="1" applyProtection="1">
      <alignment/>
      <protection/>
    </xf>
    <xf numFmtId="185" fontId="1" fillId="0" borderId="74" xfId="48" applyNumberFormat="1" applyFont="1" applyFill="1" applyBorder="1" applyAlignment="1">
      <alignment/>
    </xf>
    <xf numFmtId="185" fontId="22" fillId="0" borderId="73" xfId="48" applyNumberFormat="1" applyFont="1" applyFill="1" applyBorder="1" applyAlignment="1">
      <alignment/>
    </xf>
    <xf numFmtId="38" fontId="22" fillId="0" borderId="73" xfId="48" applyFont="1" applyFill="1" applyBorder="1" applyAlignment="1">
      <alignment/>
    </xf>
    <xf numFmtId="185" fontId="1" fillId="0" borderId="75" xfId="48" applyNumberFormat="1" applyFont="1" applyFill="1" applyBorder="1" applyAlignment="1">
      <alignment/>
    </xf>
    <xf numFmtId="185" fontId="22" fillId="0" borderId="85" xfId="48" applyNumberFormat="1" applyFont="1" applyFill="1" applyBorder="1" applyAlignment="1">
      <alignment/>
    </xf>
    <xf numFmtId="185" fontId="18" fillId="0" borderId="29" xfId="48" applyNumberFormat="1" applyFont="1" applyFill="1" applyBorder="1" applyAlignment="1">
      <alignment horizontal="distributed"/>
    </xf>
    <xf numFmtId="185" fontId="22" fillId="0" borderId="25" xfId="48" applyNumberFormat="1" applyFont="1" applyFill="1" applyBorder="1" applyAlignment="1" applyProtection="1">
      <alignment/>
      <protection/>
    </xf>
    <xf numFmtId="185" fontId="22" fillId="0" borderId="25" xfId="48" applyNumberFormat="1" applyFont="1" applyFill="1" applyBorder="1" applyAlignment="1">
      <alignment/>
    </xf>
    <xf numFmtId="185" fontId="22" fillId="0" borderId="70" xfId="48" applyNumberFormat="1" applyFont="1" applyFill="1" applyBorder="1" applyAlignment="1">
      <alignment/>
    </xf>
    <xf numFmtId="38" fontId="0" fillId="0" borderId="29" xfId="48" applyFont="1" applyFill="1" applyBorder="1" applyAlignment="1">
      <alignment horizontal="distributed"/>
    </xf>
    <xf numFmtId="38" fontId="22" fillId="0" borderId="25" xfId="48" applyFont="1" applyFill="1" applyBorder="1" applyAlignment="1">
      <alignment/>
    </xf>
    <xf numFmtId="185" fontId="22" fillId="0" borderId="86" xfId="48" applyNumberFormat="1" applyFont="1" applyFill="1" applyBorder="1" applyAlignment="1">
      <alignment/>
    </xf>
    <xf numFmtId="185" fontId="0" fillId="0" borderId="59" xfId="48" applyNumberFormat="1" applyFont="1" applyFill="1" applyBorder="1" applyAlignment="1">
      <alignment horizontal="centerContinuous"/>
    </xf>
    <xf numFmtId="185" fontId="0" fillId="0" borderId="0" xfId="48" applyNumberFormat="1" applyFont="1" applyFill="1" applyAlignment="1">
      <alignment/>
    </xf>
    <xf numFmtId="185" fontId="0" fillId="0" borderId="87" xfId="48" applyNumberFormat="1" applyFont="1" applyFill="1" applyBorder="1" applyAlignment="1">
      <alignment horizontal="center"/>
    </xf>
    <xf numFmtId="185" fontId="33" fillId="0" borderId="30" xfId="48" applyNumberFormat="1" applyFont="1" applyFill="1" applyBorder="1" applyAlignment="1">
      <alignment vertical="top"/>
    </xf>
    <xf numFmtId="185" fontId="18" fillId="0" borderId="88" xfId="48" applyNumberFormat="1" applyFont="1" applyFill="1" applyBorder="1" applyAlignment="1">
      <alignment horizontal="distributed"/>
    </xf>
    <xf numFmtId="185" fontId="1" fillId="0" borderId="38" xfId="48" applyNumberFormat="1" applyFont="1" applyFill="1" applyBorder="1" applyAlignment="1">
      <alignment horizontal="centerContinuous"/>
    </xf>
    <xf numFmtId="185" fontId="4" fillId="0" borderId="20" xfId="48" applyNumberFormat="1" applyFont="1" applyFill="1" applyBorder="1" applyAlignment="1">
      <alignment horizontal="centerContinuous"/>
    </xf>
    <xf numFmtId="185" fontId="6" fillId="0" borderId="0" xfId="48" applyNumberFormat="1" applyFont="1" applyFill="1" applyAlignment="1">
      <alignment/>
    </xf>
    <xf numFmtId="185" fontId="1" fillId="0" borderId="35" xfId="48" applyNumberFormat="1" applyFont="1" applyFill="1" applyBorder="1" applyAlignment="1">
      <alignment horizontal="centerContinuous" vertical="center"/>
    </xf>
    <xf numFmtId="185" fontId="0" fillId="0" borderId="30" xfId="48" applyNumberFormat="1" applyFont="1" applyFill="1" applyBorder="1" applyAlignment="1">
      <alignment/>
    </xf>
    <xf numFmtId="185" fontId="0" fillId="0" borderId="30" xfId="48" applyNumberFormat="1" applyFont="1" applyFill="1" applyBorder="1" applyAlignment="1">
      <alignment horizontal="centerContinuous" shrinkToFit="1"/>
    </xf>
    <xf numFmtId="38" fontId="0" fillId="0" borderId="30" xfId="48" applyFont="1" applyFill="1" applyBorder="1" applyAlignment="1">
      <alignment horizontal="distributed"/>
    </xf>
    <xf numFmtId="38" fontId="0" fillId="0" borderId="30" xfId="48" applyFont="1" applyFill="1" applyBorder="1" applyAlignment="1">
      <alignment horizontal="centerContinuous" shrinkToFit="1"/>
    </xf>
    <xf numFmtId="185" fontId="22" fillId="0" borderId="50" xfId="48" applyNumberFormat="1" applyFont="1" applyFill="1" applyBorder="1" applyAlignment="1" applyProtection="1">
      <alignment/>
      <protection/>
    </xf>
    <xf numFmtId="185" fontId="0" fillId="0" borderId="58" xfId="48" applyNumberFormat="1" applyFont="1" applyFill="1" applyBorder="1" applyAlignment="1">
      <alignment horizontal="distributed"/>
    </xf>
    <xf numFmtId="185" fontId="22" fillId="0" borderId="89" xfId="48" applyNumberFormat="1" applyFont="1" applyFill="1" applyBorder="1" applyAlignment="1">
      <alignment/>
    </xf>
    <xf numFmtId="185" fontId="0" fillId="0" borderId="29" xfId="48" applyNumberFormat="1" applyFont="1" applyFill="1" applyBorder="1" applyAlignment="1">
      <alignment horizontal="distributed"/>
    </xf>
    <xf numFmtId="185" fontId="34" fillId="0" borderId="30" xfId="48" applyNumberFormat="1" applyFont="1" applyFill="1" applyBorder="1" applyAlignment="1">
      <alignment/>
    </xf>
    <xf numFmtId="185" fontId="31" fillId="0" borderId="52" xfId="48" applyNumberFormat="1" applyFont="1" applyFill="1" applyBorder="1" applyAlignment="1">
      <alignment/>
    </xf>
    <xf numFmtId="38" fontId="0" fillId="0" borderId="29" xfId="48" applyFont="1" applyFill="1" applyBorder="1" applyAlignment="1">
      <alignment/>
    </xf>
    <xf numFmtId="0" fontId="0" fillId="0" borderId="86" xfId="0" applyFill="1" applyBorder="1" applyAlignment="1">
      <alignment/>
    </xf>
    <xf numFmtId="185" fontId="34" fillId="0" borderId="30" xfId="48" applyNumberFormat="1" applyFont="1" applyFill="1" applyBorder="1" applyAlignment="1">
      <alignment vertical="top"/>
    </xf>
    <xf numFmtId="185" fontId="30" fillId="0" borderId="31" xfId="48" applyNumberFormat="1" applyFont="1" applyFill="1" applyBorder="1" applyAlignment="1" applyProtection="1">
      <alignment/>
      <protection/>
    </xf>
    <xf numFmtId="185" fontId="32" fillId="0" borderId="58" xfId="48" applyNumberFormat="1" applyFont="1" applyFill="1" applyBorder="1" applyAlignment="1">
      <alignment/>
    </xf>
    <xf numFmtId="185" fontId="33" fillId="0" borderId="29" xfId="48" applyNumberFormat="1" applyFont="1" applyFill="1" applyBorder="1" applyAlignment="1">
      <alignment/>
    </xf>
    <xf numFmtId="185" fontId="30" fillId="0" borderId="25" xfId="48" applyNumberFormat="1" applyFont="1" applyFill="1" applyBorder="1" applyAlignment="1">
      <alignment/>
    </xf>
    <xf numFmtId="185" fontId="0" fillId="0" borderId="90" xfId="48" applyNumberFormat="1" applyFont="1" applyFill="1" applyBorder="1" applyAlignment="1">
      <alignment horizontal="distributed"/>
    </xf>
    <xf numFmtId="185" fontId="33" fillId="0" borderId="29" xfId="48" applyNumberFormat="1" applyFont="1" applyFill="1" applyBorder="1" applyAlignment="1">
      <alignment vertical="top"/>
    </xf>
    <xf numFmtId="185" fontId="0" fillId="0" borderId="59" xfId="48" applyNumberFormat="1" applyFont="1" applyFill="1" applyBorder="1" applyAlignment="1">
      <alignment horizontal="distributed"/>
    </xf>
    <xf numFmtId="185" fontId="0" fillId="0" borderId="91" xfId="48" applyNumberFormat="1" applyFont="1" applyFill="1" applyBorder="1" applyAlignment="1">
      <alignment horizontal="distributed"/>
    </xf>
    <xf numFmtId="38" fontId="0" fillId="0" borderId="91" xfId="48" applyFont="1" applyFill="1" applyBorder="1" applyAlignment="1">
      <alignment horizontal="distributed"/>
    </xf>
    <xf numFmtId="38" fontId="22" fillId="0" borderId="60" xfId="48" applyFont="1" applyFill="1" applyBorder="1" applyAlignment="1">
      <alignment/>
    </xf>
    <xf numFmtId="185" fontId="1" fillId="0" borderId="92" xfId="48" applyNumberFormat="1" applyFont="1" applyFill="1" applyBorder="1" applyAlignment="1">
      <alignment/>
    </xf>
    <xf numFmtId="185" fontId="1" fillId="0" borderId="93" xfId="48" applyNumberFormat="1" applyFont="1" applyFill="1" applyBorder="1" applyAlignment="1">
      <alignment/>
    </xf>
    <xf numFmtId="38" fontId="0" fillId="0" borderId="29" xfId="48" applyFont="1" applyFill="1" applyBorder="1" applyAlignment="1">
      <alignment horizontal="distributed"/>
    </xf>
    <xf numFmtId="185" fontId="0" fillId="0" borderId="52" xfId="48" applyNumberFormat="1" applyFont="1" applyFill="1" applyBorder="1" applyAlignment="1">
      <alignment/>
    </xf>
    <xf numFmtId="185" fontId="0" fillId="0" borderId="94" xfId="48" applyNumberFormat="1" applyFont="1" applyFill="1" applyBorder="1" applyAlignment="1">
      <alignment horizontal="distributed"/>
    </xf>
    <xf numFmtId="185" fontId="22" fillId="0" borderId="86" xfId="48" applyNumberFormat="1" applyFont="1" applyFill="1" applyBorder="1" applyAlignment="1" applyProtection="1">
      <alignment/>
      <protection/>
    </xf>
    <xf numFmtId="185" fontId="0" fillId="0" borderId="66" xfId="48" applyNumberFormat="1" applyFont="1" applyFill="1" applyBorder="1" applyAlignment="1">
      <alignment horizontal="distributed"/>
    </xf>
    <xf numFmtId="185" fontId="22" fillId="0" borderId="57" xfId="48" applyNumberFormat="1" applyFont="1" applyFill="1" applyBorder="1" applyAlignment="1" applyProtection="1">
      <alignment/>
      <protection/>
    </xf>
    <xf numFmtId="185" fontId="0" fillId="0" borderId="95" xfId="48" applyNumberFormat="1" applyFont="1" applyFill="1" applyBorder="1" applyAlignment="1">
      <alignment horizontal="center"/>
    </xf>
    <xf numFmtId="185" fontId="22" fillId="0" borderId="63" xfId="48" applyNumberFormat="1" applyFont="1" applyFill="1" applyBorder="1" applyAlignment="1" applyProtection="1">
      <alignment/>
      <protection/>
    </xf>
    <xf numFmtId="185" fontId="0" fillId="0" borderId="88" xfId="48" applyNumberFormat="1" applyFont="1" applyFill="1" applyBorder="1" applyAlignment="1">
      <alignment horizontal="distributed"/>
    </xf>
    <xf numFmtId="38" fontId="33" fillId="0" borderId="34" xfId="48" applyFont="1" applyFill="1" applyBorder="1" applyAlignment="1">
      <alignment vertical="center"/>
    </xf>
    <xf numFmtId="38" fontId="30" fillId="0" borderId="53" xfId="48" applyFont="1" applyFill="1" applyBorder="1" applyAlignment="1">
      <alignment/>
    </xf>
    <xf numFmtId="185" fontId="0" fillId="0" borderId="96" xfId="48" applyNumberFormat="1" applyFont="1" applyFill="1" applyBorder="1" applyAlignment="1">
      <alignment horizontal="center"/>
    </xf>
    <xf numFmtId="185" fontId="22" fillId="0" borderId="55" xfId="48" applyNumberFormat="1" applyFont="1" applyFill="1" applyBorder="1" applyAlignment="1" applyProtection="1">
      <alignment/>
      <protection/>
    </xf>
    <xf numFmtId="185" fontId="0" fillId="0" borderId="97" xfId="48" applyNumberFormat="1" applyFont="1" applyFill="1" applyBorder="1" applyAlignment="1">
      <alignment/>
    </xf>
    <xf numFmtId="38" fontId="22" fillId="0" borderId="98" xfId="48" applyFont="1" applyFill="1" applyBorder="1" applyAlignment="1">
      <alignment/>
    </xf>
    <xf numFmtId="185" fontId="1" fillId="0" borderId="99" xfId="48" applyNumberFormat="1" applyFont="1" applyFill="1" applyBorder="1" applyAlignment="1">
      <alignment/>
    </xf>
    <xf numFmtId="185" fontId="0" fillId="0" borderId="97" xfId="48" applyNumberFormat="1" applyFont="1" applyFill="1" applyBorder="1" applyAlignment="1">
      <alignment horizontal="distributed"/>
    </xf>
    <xf numFmtId="185" fontId="22" fillId="0" borderId="100" xfId="48" applyNumberFormat="1" applyFont="1" applyFill="1" applyBorder="1" applyAlignment="1">
      <alignment/>
    </xf>
    <xf numFmtId="185" fontId="1" fillId="0" borderId="101" xfId="48" applyNumberFormat="1" applyFont="1" applyFill="1" applyBorder="1" applyAlignment="1">
      <alignment/>
    </xf>
    <xf numFmtId="185" fontId="1" fillId="0" borderId="11" xfId="48" applyNumberFormat="1" applyFont="1" applyFill="1" applyBorder="1" applyAlignment="1">
      <alignment/>
    </xf>
    <xf numFmtId="185" fontId="0" fillId="0" borderId="12" xfId="48" applyNumberFormat="1" applyFont="1" applyFill="1" applyBorder="1" applyAlignment="1">
      <alignment horizontal="center"/>
    </xf>
    <xf numFmtId="185" fontId="33" fillId="0" borderId="96" xfId="48" applyNumberFormat="1" applyFont="1" applyFill="1" applyBorder="1" applyAlignment="1">
      <alignment vertical="top"/>
    </xf>
    <xf numFmtId="185" fontId="0" fillId="0" borderId="0" xfId="48" applyNumberFormat="1" applyFont="1" applyFill="1" applyBorder="1" applyAlignment="1">
      <alignment horizontal="center"/>
    </xf>
    <xf numFmtId="185" fontId="0" fillId="0" borderId="96" xfId="48" applyNumberFormat="1" applyFont="1" applyFill="1" applyBorder="1" applyAlignment="1">
      <alignment horizontal="distributed"/>
    </xf>
    <xf numFmtId="185" fontId="34" fillId="0" borderId="66" xfId="48" applyNumberFormat="1" applyFont="1" applyFill="1" applyBorder="1" applyAlignment="1">
      <alignment/>
    </xf>
    <xf numFmtId="185" fontId="33" fillId="0" borderId="34" xfId="48" applyNumberFormat="1" applyFont="1" applyFill="1" applyBorder="1" applyAlignment="1">
      <alignment/>
    </xf>
    <xf numFmtId="38" fontId="6" fillId="0" borderId="30" xfId="48" applyFont="1" applyFill="1" applyBorder="1" applyAlignment="1">
      <alignment horizontal="distributed"/>
    </xf>
    <xf numFmtId="185" fontId="73" fillId="0" borderId="52" xfId="48" applyNumberFormat="1" applyFont="1" applyFill="1" applyBorder="1" applyAlignment="1">
      <alignment/>
    </xf>
    <xf numFmtId="185" fontId="1" fillId="0" borderId="102" xfId="48" applyNumberFormat="1" applyFont="1" applyFill="1" applyBorder="1" applyAlignment="1">
      <alignment/>
    </xf>
    <xf numFmtId="185" fontId="1" fillId="0" borderId="102" xfId="48" applyNumberFormat="1" applyFont="1" applyFill="1" applyBorder="1" applyAlignment="1">
      <alignment/>
    </xf>
    <xf numFmtId="38" fontId="0" fillId="0" borderId="30" xfId="48" applyFont="1" applyFill="1" applyBorder="1" applyAlignment="1">
      <alignment horizontal="center"/>
    </xf>
    <xf numFmtId="38" fontId="36" fillId="0" borderId="29" xfId="48" applyFont="1" applyFill="1" applyBorder="1" applyAlignment="1">
      <alignment horizontal="distributed"/>
    </xf>
    <xf numFmtId="38" fontId="0" fillId="0" borderId="58" xfId="48" applyFont="1" applyFill="1" applyBorder="1" applyAlignment="1">
      <alignment horizontal="distributed"/>
    </xf>
    <xf numFmtId="185" fontId="22" fillId="0" borderId="86" xfId="48" applyNumberFormat="1" applyFont="1" applyFill="1" applyBorder="1" applyAlignment="1">
      <alignment/>
    </xf>
    <xf numFmtId="38" fontId="0" fillId="0" borderId="30" xfId="48" applyFont="1" applyFill="1" applyBorder="1" applyAlignment="1">
      <alignment horizontal="distributed" shrinkToFit="1"/>
    </xf>
    <xf numFmtId="185" fontId="0" fillId="0" borderId="30" xfId="48" applyNumberFormat="1" applyFont="1" applyFill="1" applyBorder="1" applyAlignment="1">
      <alignment horizontal="distributed"/>
    </xf>
    <xf numFmtId="185" fontId="8" fillId="0" borderId="30" xfId="48" applyNumberFormat="1" applyFont="1" applyFill="1" applyBorder="1" applyAlignment="1">
      <alignment horizontal="center" vertical="center"/>
    </xf>
    <xf numFmtId="185" fontId="18" fillId="0" borderId="30" xfId="48" applyNumberFormat="1" applyFont="1" applyFill="1" applyBorder="1" applyAlignment="1">
      <alignment horizontal="center" vertical="center"/>
    </xf>
    <xf numFmtId="185" fontId="0" fillId="0" borderId="0" xfId="48" applyNumberFormat="1" applyFont="1" applyFill="1" applyBorder="1" applyAlignment="1">
      <alignment/>
    </xf>
    <xf numFmtId="38" fontId="1" fillId="0" borderId="28" xfId="48" applyNumberFormat="1" applyFont="1" applyFill="1" applyBorder="1" applyAlignment="1">
      <alignment/>
    </xf>
    <xf numFmtId="185" fontId="0" fillId="0" borderId="34" xfId="48" applyNumberFormat="1" applyFont="1" applyFill="1" applyBorder="1" applyAlignment="1">
      <alignment horizontal="distributed"/>
    </xf>
    <xf numFmtId="185" fontId="0" fillId="0" borderId="30" xfId="48" applyNumberFormat="1" applyFont="1" applyFill="1" applyBorder="1" applyAlignment="1">
      <alignment horizontal="centerContinuous" shrinkToFit="1"/>
    </xf>
    <xf numFmtId="185" fontId="32" fillId="0" borderId="34" xfId="48" applyNumberFormat="1" applyFont="1" applyFill="1" applyBorder="1" applyAlignment="1">
      <alignment/>
    </xf>
    <xf numFmtId="38" fontId="32" fillId="0" borderId="29" xfId="48" applyFont="1" applyFill="1" applyBorder="1" applyAlignment="1">
      <alignment vertical="top"/>
    </xf>
    <xf numFmtId="185" fontId="0" fillId="0" borderId="30" xfId="48" applyNumberFormat="1" applyFont="1" applyFill="1" applyBorder="1" applyAlignment="1">
      <alignment shrinkToFit="1"/>
    </xf>
    <xf numFmtId="185" fontId="0" fillId="0" borderId="59" xfId="48" applyNumberFormat="1" applyFont="1" applyFill="1" applyBorder="1" applyAlignment="1">
      <alignment/>
    </xf>
    <xf numFmtId="185" fontId="74" fillId="0" borderId="30" xfId="48" applyNumberFormat="1" applyFont="1" applyFill="1" applyBorder="1" applyAlignment="1">
      <alignment horizontal="left"/>
    </xf>
    <xf numFmtId="38" fontId="16" fillId="0" borderId="0" xfId="48" applyFont="1" applyFill="1" applyAlignment="1">
      <alignment/>
    </xf>
    <xf numFmtId="38" fontId="18" fillId="0" borderId="30" xfId="48" applyFont="1" applyFill="1" applyBorder="1" applyAlignment="1">
      <alignment/>
    </xf>
    <xf numFmtId="185" fontId="0" fillId="0" borderId="29" xfId="48" applyNumberFormat="1" applyFont="1" applyFill="1" applyBorder="1" applyAlignment="1">
      <alignment horizontal="centerContinuous" shrinkToFit="1"/>
    </xf>
    <xf numFmtId="38" fontId="0" fillId="0" borderId="29" xfId="48" applyFont="1" applyFill="1" applyBorder="1" applyAlignment="1">
      <alignment horizontal="centerContinuous" shrinkToFit="1"/>
    </xf>
    <xf numFmtId="38" fontId="75" fillId="0" borderId="30" xfId="48" applyFont="1" applyFill="1" applyBorder="1" applyAlignment="1">
      <alignment horizontal="distributed"/>
    </xf>
    <xf numFmtId="0" fontId="1" fillId="0" borderId="28" xfId="48" applyNumberFormat="1" applyFont="1" applyFill="1" applyBorder="1" applyAlignment="1">
      <alignment/>
    </xf>
    <xf numFmtId="185" fontId="75" fillId="0" borderId="29" xfId="48" applyNumberFormat="1" applyFont="1" applyFill="1" applyBorder="1" applyAlignment="1">
      <alignment horizontal="distributed"/>
    </xf>
    <xf numFmtId="185" fontId="0" fillId="0" borderId="29" xfId="48" applyNumberFormat="1" applyFont="1" applyFill="1" applyBorder="1" applyAlignment="1">
      <alignment horizontal="distributed" shrinkToFit="1"/>
    </xf>
    <xf numFmtId="0" fontId="22" fillId="0" borderId="50" xfId="48" applyNumberFormat="1" applyFont="1" applyFill="1" applyBorder="1" applyAlignment="1">
      <alignment/>
    </xf>
    <xf numFmtId="0" fontId="22" fillId="0" borderId="50" xfId="48" applyNumberFormat="1" applyFont="1" applyFill="1" applyBorder="1" applyAlignment="1">
      <alignment/>
    </xf>
    <xf numFmtId="38" fontId="0" fillId="0" borderId="24" xfId="48" applyFont="1" applyFill="1" applyBorder="1" applyAlignment="1">
      <alignment horizontal="distributed"/>
    </xf>
    <xf numFmtId="38" fontId="22" fillId="0" borderId="103" xfId="48" applyFont="1" applyFill="1" applyBorder="1" applyAlignment="1">
      <alignment/>
    </xf>
    <xf numFmtId="185" fontId="1" fillId="0" borderId="104" xfId="48" applyNumberFormat="1" applyFont="1" applyFill="1" applyBorder="1" applyAlignment="1">
      <alignment/>
    </xf>
    <xf numFmtId="0" fontId="22" fillId="0" borderId="0" xfId="48" applyNumberFormat="1" applyFont="1" applyFill="1" applyBorder="1" applyAlignment="1">
      <alignment/>
    </xf>
    <xf numFmtId="185" fontId="1" fillId="0" borderId="105" xfId="48" applyNumberFormat="1" applyFont="1" applyFill="1" applyBorder="1" applyAlignment="1">
      <alignment/>
    </xf>
    <xf numFmtId="0" fontId="0" fillId="0" borderId="50" xfId="48" applyNumberFormat="1" applyFont="1" applyFill="1" applyBorder="1" applyAlignment="1">
      <alignment/>
    </xf>
    <xf numFmtId="189" fontId="0" fillId="0" borderId="24" xfId="48" applyNumberFormat="1" applyFont="1" applyFill="1" applyBorder="1" applyAlignment="1">
      <alignment shrinkToFit="1"/>
    </xf>
    <xf numFmtId="185" fontId="22" fillId="0" borderId="69" xfId="48" applyNumberFormat="1" applyFont="1" applyFill="1" applyBorder="1" applyAlignment="1">
      <alignment/>
    </xf>
    <xf numFmtId="185" fontId="1" fillId="0" borderId="68" xfId="48" applyNumberFormat="1" applyFont="1" applyFill="1" applyBorder="1" applyAlignment="1">
      <alignment/>
    </xf>
    <xf numFmtId="38" fontId="0" fillId="34" borderId="30" xfId="48" applyFont="1" applyFill="1" applyBorder="1" applyAlignment="1">
      <alignment horizontal="distributed"/>
    </xf>
    <xf numFmtId="185" fontId="0" fillId="34" borderId="50" xfId="48" applyNumberFormat="1" applyFont="1" applyFill="1" applyBorder="1" applyAlignment="1">
      <alignment/>
    </xf>
    <xf numFmtId="0" fontId="39" fillId="0" borderId="106" xfId="48" applyNumberFormat="1" applyFont="1" applyFill="1" applyBorder="1" applyAlignment="1">
      <alignment horizontal="center" vertical="center" shrinkToFit="1"/>
    </xf>
    <xf numFmtId="0" fontId="39" fillId="0" borderId="40" xfId="48" applyNumberFormat="1" applyFont="1" applyFill="1" applyBorder="1" applyAlignment="1">
      <alignment horizontal="center" vertical="center" shrinkToFit="1"/>
    </xf>
    <xf numFmtId="0" fontId="39" fillId="0" borderId="22" xfId="48" applyNumberFormat="1" applyFont="1" applyFill="1" applyBorder="1" applyAlignment="1">
      <alignment horizontal="center" vertical="center" shrinkToFit="1"/>
    </xf>
    <xf numFmtId="185" fontId="1" fillId="0" borderId="19" xfId="48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185" fontId="1" fillId="0" borderId="20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94" fontId="5" fillId="0" borderId="21" xfId="48" applyNumberFormat="1" applyFont="1" applyFill="1" applyBorder="1" applyAlignment="1">
      <alignment horizontal="center" vertical="center"/>
    </xf>
    <xf numFmtId="194" fontId="5" fillId="0" borderId="40" xfId="48" applyNumberFormat="1" applyFont="1" applyFill="1" applyBorder="1" applyAlignment="1">
      <alignment horizontal="center" vertical="center"/>
    </xf>
    <xf numFmtId="194" fontId="5" fillId="0" borderId="22" xfId="48" applyNumberFormat="1" applyFont="1" applyFill="1" applyBorder="1" applyAlignment="1">
      <alignment horizontal="center" vertical="center"/>
    </xf>
    <xf numFmtId="185" fontId="4" fillId="0" borderId="20" xfId="48" applyNumberFormat="1" applyFont="1" applyFill="1" applyBorder="1" applyAlignment="1" quotePrefix="1">
      <alignment horizontal="center"/>
    </xf>
    <xf numFmtId="185" fontId="4" fillId="0" borderId="16" xfId="48" applyNumberFormat="1" applyFont="1" applyFill="1" applyBorder="1" applyAlignment="1" quotePrefix="1">
      <alignment horizontal="center"/>
    </xf>
    <xf numFmtId="185" fontId="4" fillId="0" borderId="15" xfId="48" applyNumberFormat="1" applyFont="1" applyFill="1" applyBorder="1" applyAlignment="1" quotePrefix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85" fontId="39" fillId="0" borderId="106" xfId="48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85" fontId="39" fillId="0" borderId="106" xfId="48" applyNumberFormat="1" applyFont="1" applyFill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185" fontId="24" fillId="0" borderId="20" xfId="0" applyNumberFormat="1" applyFont="1" applyFill="1" applyBorder="1" applyAlignment="1">
      <alignment horizontal="center" vertical="center"/>
    </xf>
    <xf numFmtId="185" fontId="24" fillId="0" borderId="16" xfId="0" applyNumberFormat="1" applyFont="1" applyFill="1" applyBorder="1" applyAlignment="1">
      <alignment horizontal="center" vertical="center"/>
    </xf>
    <xf numFmtId="185" fontId="24" fillId="0" borderId="15" xfId="0" applyNumberFormat="1" applyFont="1" applyFill="1" applyBorder="1" applyAlignment="1">
      <alignment horizontal="center" vertical="center"/>
    </xf>
    <xf numFmtId="194" fontId="23" fillId="0" borderId="21" xfId="0" applyNumberFormat="1" applyFont="1" applyBorder="1" applyAlignment="1">
      <alignment horizontal="center" vertical="center"/>
    </xf>
    <xf numFmtId="194" fontId="23" fillId="0" borderId="40" xfId="0" applyNumberFormat="1" applyFont="1" applyBorder="1" applyAlignment="1">
      <alignment horizontal="center" vertical="center"/>
    </xf>
    <xf numFmtId="194" fontId="23" fillId="0" borderId="22" xfId="0" applyNumberFormat="1" applyFont="1" applyBorder="1" applyAlignment="1">
      <alignment horizontal="center" vertical="center"/>
    </xf>
    <xf numFmtId="49" fontId="1" fillId="34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114300</xdr:colOff>
      <xdr:row>1</xdr:row>
      <xdr:rowOff>123825</xdr:rowOff>
    </xdr:from>
    <xdr:to>
      <xdr:col>17</xdr:col>
      <xdr:colOff>561975</xdr:colOff>
      <xdr:row>1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5925" y="333375"/>
          <a:ext cx="1704975" cy="2667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114300</xdr:colOff>
      <xdr:row>1</xdr:row>
      <xdr:rowOff>123825</xdr:rowOff>
    </xdr:from>
    <xdr:to>
      <xdr:col>17</xdr:col>
      <xdr:colOff>561975</xdr:colOff>
      <xdr:row>1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5925" y="333375"/>
          <a:ext cx="1704975" cy="2667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114300</xdr:colOff>
      <xdr:row>1</xdr:row>
      <xdr:rowOff>123825</xdr:rowOff>
    </xdr:from>
    <xdr:to>
      <xdr:col>17</xdr:col>
      <xdr:colOff>561975</xdr:colOff>
      <xdr:row>1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5925" y="333375"/>
          <a:ext cx="1704975" cy="2667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933450</xdr:colOff>
      <xdr:row>1</xdr:row>
      <xdr:rowOff>95250</xdr:rowOff>
    </xdr:from>
    <xdr:to>
      <xdr:col>14</xdr:col>
      <xdr:colOff>933450</xdr:colOff>
      <xdr:row>1</xdr:row>
      <xdr:rowOff>361950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3125" y="323850"/>
          <a:ext cx="1981200" cy="2667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7"/>
  <sheetViews>
    <sheetView zoomScale="90" zoomScaleNormal="90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U14" sqref="U14"/>
    </sheetView>
  </sheetViews>
  <sheetFormatPr defaultColWidth="9.00390625" defaultRowHeight="13.5"/>
  <cols>
    <col min="1" max="1" width="9.125" style="66" customWidth="1"/>
    <col min="2" max="2" width="7.375" style="66" customWidth="1"/>
    <col min="3" max="3" width="7.625" style="66" customWidth="1"/>
    <col min="4" max="4" width="9.125" style="66" customWidth="1"/>
    <col min="5" max="5" width="7.375" style="66" customWidth="1"/>
    <col min="6" max="6" width="7.625" style="66" customWidth="1"/>
    <col min="7" max="7" width="9.125" style="66" customWidth="1"/>
    <col min="8" max="8" width="7.375" style="66" customWidth="1"/>
    <col min="9" max="9" width="7.625" style="66" customWidth="1"/>
    <col min="10" max="10" width="9.125" style="66" customWidth="1"/>
    <col min="11" max="11" width="7.375" style="66" customWidth="1"/>
    <col min="12" max="12" width="7.625" style="66" customWidth="1"/>
    <col min="13" max="13" width="9.125" style="66" customWidth="1"/>
    <col min="14" max="14" width="7.375" style="66" customWidth="1"/>
    <col min="15" max="15" width="7.625" style="66" customWidth="1"/>
    <col min="16" max="16" width="9.125" style="66" customWidth="1"/>
    <col min="17" max="17" width="7.375" style="66" customWidth="1"/>
    <col min="18" max="18" width="7.625" style="66" customWidth="1"/>
    <col min="19" max="19" width="1.75390625" style="66" customWidth="1"/>
    <col min="20" max="16384" width="9.00390625" style="66" customWidth="1"/>
  </cols>
  <sheetData>
    <row r="1" spans="1:18" ht="16.5" customHeight="1">
      <c r="A1" s="56" t="s">
        <v>0</v>
      </c>
      <c r="B1" s="57"/>
      <c r="C1" s="58"/>
      <c r="D1" s="59"/>
      <c r="E1" s="58"/>
      <c r="F1" s="363" t="s">
        <v>1</v>
      </c>
      <c r="G1" s="364"/>
      <c r="H1" s="364"/>
      <c r="I1" s="365"/>
      <c r="J1" s="60" t="s">
        <v>2</v>
      </c>
      <c r="K1" s="61" t="s">
        <v>23</v>
      </c>
      <c r="L1" s="253"/>
      <c r="M1" s="254"/>
      <c r="N1" s="356" t="s">
        <v>20</v>
      </c>
      <c r="O1" s="357"/>
      <c r="P1" s="64"/>
      <c r="Q1" s="1"/>
      <c r="R1" s="65"/>
    </row>
    <row r="2" spans="1:18" ht="34.5" customHeight="1" thickBot="1">
      <c r="A2" s="350"/>
      <c r="B2" s="351"/>
      <c r="C2" s="351"/>
      <c r="D2" s="351"/>
      <c r="E2" s="352"/>
      <c r="F2" s="360" t="s">
        <v>313</v>
      </c>
      <c r="G2" s="361"/>
      <c r="H2" s="361"/>
      <c r="I2" s="362"/>
      <c r="J2" s="191"/>
      <c r="K2" s="68">
        <f>M4+'鳥栖市・小城市・鹿島市・嬉野市・藤津郡・武雄市・杵島郡'!M4+'多久市・伊万里市・西松浦郡・唐津市・東松浦郡'!M4</f>
        <v>0</v>
      </c>
      <c r="L2" s="69"/>
      <c r="M2" s="70"/>
      <c r="N2" s="358"/>
      <c r="O2" s="359"/>
      <c r="P2" s="71"/>
      <c r="Q2" s="72"/>
      <c r="R2" s="72"/>
    </row>
    <row r="3" spans="7:18" ht="15" customHeight="1" thickBot="1">
      <c r="G3" s="255"/>
      <c r="M3" s="73"/>
      <c r="N3" s="1"/>
      <c r="O3" s="1"/>
      <c r="P3" s="74" t="s">
        <v>24</v>
      </c>
      <c r="Q3" s="75"/>
      <c r="R3" s="72"/>
    </row>
    <row r="4" spans="1:18" ht="18" customHeight="1" thickBot="1">
      <c r="A4" s="76" t="s">
        <v>311</v>
      </c>
      <c r="B4" s="77"/>
      <c r="C4" s="78" t="s">
        <v>197</v>
      </c>
      <c r="D4" s="256" t="s">
        <v>29</v>
      </c>
      <c r="E4" s="80"/>
      <c r="F4" s="81" t="s">
        <v>3</v>
      </c>
      <c r="G4" s="82">
        <f>B47+E47+H47+K47+N47+Q47</f>
        <v>75235</v>
      </c>
      <c r="H4" s="83" t="s">
        <v>4</v>
      </c>
      <c r="I4" s="84">
        <f>C47+F47+I47+L47+O47+R47</f>
        <v>0</v>
      </c>
      <c r="J4" s="1"/>
      <c r="L4" s="85" t="s">
        <v>13</v>
      </c>
      <c r="M4" s="86">
        <f>I4+I49+I59+I67</f>
        <v>0</v>
      </c>
      <c r="N4" s="1"/>
      <c r="O4" s="1"/>
      <c r="P4" s="87" t="s">
        <v>25</v>
      </c>
      <c r="Q4" s="88"/>
      <c r="R4" s="72"/>
    </row>
    <row r="5" ht="5.25" customHeight="1" thickBot="1"/>
    <row r="6" spans="1:18" ht="17.25" customHeight="1">
      <c r="A6" s="90" t="s">
        <v>5</v>
      </c>
      <c r="B6" s="91"/>
      <c r="C6" s="92"/>
      <c r="D6" s="93" t="s">
        <v>6</v>
      </c>
      <c r="E6" s="94"/>
      <c r="F6" s="95"/>
      <c r="G6" s="96" t="s">
        <v>7</v>
      </c>
      <c r="H6" s="91"/>
      <c r="I6" s="92"/>
      <c r="J6" s="93" t="s">
        <v>8</v>
      </c>
      <c r="K6" s="94"/>
      <c r="L6" s="95"/>
      <c r="M6" s="96" t="s">
        <v>28</v>
      </c>
      <c r="N6" s="91"/>
      <c r="O6" s="92"/>
      <c r="P6" s="97" t="s">
        <v>22</v>
      </c>
      <c r="Q6" s="98"/>
      <c r="R6" s="99"/>
    </row>
    <row r="7" spans="1:18" ht="14.25" customHeight="1">
      <c r="A7" s="100" t="s">
        <v>9</v>
      </c>
      <c r="B7" s="101" t="s">
        <v>10</v>
      </c>
      <c r="C7" s="102" t="s">
        <v>198</v>
      </c>
      <c r="D7" s="100" t="s">
        <v>9</v>
      </c>
      <c r="E7" s="101" t="s">
        <v>10</v>
      </c>
      <c r="F7" s="102" t="s">
        <v>198</v>
      </c>
      <c r="G7" s="103" t="s">
        <v>9</v>
      </c>
      <c r="H7" s="101" t="s">
        <v>10</v>
      </c>
      <c r="I7" s="102" t="s">
        <v>198</v>
      </c>
      <c r="J7" s="103" t="s">
        <v>9</v>
      </c>
      <c r="K7" s="101" t="s">
        <v>10</v>
      </c>
      <c r="L7" s="102" t="s">
        <v>198</v>
      </c>
      <c r="M7" s="103" t="s">
        <v>9</v>
      </c>
      <c r="N7" s="101" t="s">
        <v>10</v>
      </c>
      <c r="O7" s="102" t="s">
        <v>198</v>
      </c>
      <c r="P7" s="103" t="s">
        <v>9</v>
      </c>
      <c r="Q7" s="151" t="s">
        <v>10</v>
      </c>
      <c r="R7" s="102" t="s">
        <v>198</v>
      </c>
    </row>
    <row r="8" spans="1:18" ht="17.25" customHeight="1">
      <c r="A8" s="257" t="s">
        <v>225</v>
      </c>
      <c r="B8" s="153"/>
      <c r="C8" s="154"/>
      <c r="D8" s="257" t="s">
        <v>225</v>
      </c>
      <c r="E8" s="153"/>
      <c r="F8" s="154"/>
      <c r="G8" s="257" t="s">
        <v>225</v>
      </c>
      <c r="H8" s="153"/>
      <c r="I8" s="154"/>
      <c r="J8" s="257" t="s">
        <v>225</v>
      </c>
      <c r="K8" s="153"/>
      <c r="L8" s="154"/>
      <c r="M8" s="257" t="s">
        <v>225</v>
      </c>
      <c r="N8" s="153"/>
      <c r="O8" s="154"/>
      <c r="P8" s="257" t="s">
        <v>225</v>
      </c>
      <c r="Q8" s="155"/>
      <c r="R8" s="154"/>
    </row>
    <row r="9" spans="1:18" ht="17.25" customHeight="1">
      <c r="A9" s="156" t="s">
        <v>242</v>
      </c>
      <c r="B9" s="139">
        <v>170</v>
      </c>
      <c r="C9" s="195"/>
      <c r="D9" s="104" t="s">
        <v>30</v>
      </c>
      <c r="E9" s="139">
        <v>1100</v>
      </c>
      <c r="F9" s="195"/>
      <c r="G9" s="308" t="s">
        <v>263</v>
      </c>
      <c r="H9" s="139">
        <v>1910</v>
      </c>
      <c r="I9" s="195"/>
      <c r="J9" s="104" t="s">
        <v>40</v>
      </c>
      <c r="K9" s="139">
        <v>1990</v>
      </c>
      <c r="L9" s="195"/>
      <c r="M9" s="104" t="s">
        <v>38</v>
      </c>
      <c r="N9" s="139">
        <v>1470</v>
      </c>
      <c r="O9" s="195"/>
      <c r="P9" s="258" t="s">
        <v>51</v>
      </c>
      <c r="Q9" s="139">
        <v>980</v>
      </c>
      <c r="R9" s="195"/>
    </row>
    <row r="10" spans="1:18" ht="17.25" customHeight="1">
      <c r="A10" s="216" t="s">
        <v>238</v>
      </c>
      <c r="B10" s="139">
        <v>340</v>
      </c>
      <c r="C10" s="198"/>
      <c r="D10" s="259" t="s">
        <v>249</v>
      </c>
      <c r="E10" s="139">
        <v>600</v>
      </c>
      <c r="F10" s="198"/>
      <c r="G10" s="104" t="s">
        <v>30</v>
      </c>
      <c r="H10" s="139">
        <v>750</v>
      </c>
      <c r="I10" s="198"/>
      <c r="J10" s="104" t="s">
        <v>30</v>
      </c>
      <c r="K10" s="139">
        <v>1310</v>
      </c>
      <c r="L10" s="198"/>
      <c r="M10" s="104" t="s">
        <v>31</v>
      </c>
      <c r="N10" s="139">
        <v>1860</v>
      </c>
      <c r="O10" s="198"/>
      <c r="P10" s="258" t="s">
        <v>265</v>
      </c>
      <c r="Q10" s="139">
        <v>500</v>
      </c>
      <c r="R10" s="198"/>
    </row>
    <row r="11" spans="1:18" ht="17.25" customHeight="1">
      <c r="A11" s="260" t="s">
        <v>247</v>
      </c>
      <c r="B11" s="139">
        <v>200</v>
      </c>
      <c r="C11" s="198"/>
      <c r="D11" s="104" t="s">
        <v>31</v>
      </c>
      <c r="E11" s="139">
        <v>600</v>
      </c>
      <c r="F11" s="198"/>
      <c r="G11" s="104" t="s">
        <v>35</v>
      </c>
      <c r="H11" s="139">
        <v>1970</v>
      </c>
      <c r="I11" s="198"/>
      <c r="J11" s="104" t="s">
        <v>264</v>
      </c>
      <c r="K11" s="139">
        <v>1330</v>
      </c>
      <c r="L11" s="198"/>
      <c r="M11" s="104" t="s">
        <v>43</v>
      </c>
      <c r="N11" s="139">
        <v>2010</v>
      </c>
      <c r="O11" s="198"/>
      <c r="P11" s="258" t="s">
        <v>52</v>
      </c>
      <c r="Q11" s="139">
        <v>610</v>
      </c>
      <c r="R11" s="198"/>
    </row>
    <row r="12" spans="1:18" ht="17.25" customHeight="1">
      <c r="A12" s="156" t="s">
        <v>243</v>
      </c>
      <c r="B12" s="139">
        <v>260</v>
      </c>
      <c r="C12" s="198"/>
      <c r="D12" s="104" t="s">
        <v>32</v>
      </c>
      <c r="E12" s="139">
        <v>820</v>
      </c>
      <c r="F12" s="198"/>
      <c r="G12" s="104" t="s">
        <v>37</v>
      </c>
      <c r="H12" s="139">
        <v>1785</v>
      </c>
      <c r="I12" s="198"/>
      <c r="J12" s="333" t="s">
        <v>307</v>
      </c>
      <c r="K12" s="139">
        <v>1120</v>
      </c>
      <c r="L12" s="198"/>
      <c r="M12" s="104" t="s">
        <v>35</v>
      </c>
      <c r="N12" s="139">
        <v>1660</v>
      </c>
      <c r="O12" s="198"/>
      <c r="P12" s="258" t="s">
        <v>284</v>
      </c>
      <c r="Q12" s="139">
        <v>445</v>
      </c>
      <c r="R12" s="198"/>
    </row>
    <row r="13" spans="1:18" ht="17.25" customHeight="1">
      <c r="A13" s="216" t="s">
        <v>239</v>
      </c>
      <c r="B13" s="139">
        <v>120</v>
      </c>
      <c r="C13" s="198"/>
      <c r="D13" s="104" t="s">
        <v>33</v>
      </c>
      <c r="E13" s="139">
        <v>640</v>
      </c>
      <c r="F13" s="198"/>
      <c r="G13" s="104"/>
      <c r="H13" s="139"/>
      <c r="I13" s="198"/>
      <c r="J13" s="104"/>
      <c r="K13" s="139"/>
      <c r="L13" s="198"/>
      <c r="M13" s="104" t="s">
        <v>37</v>
      </c>
      <c r="N13" s="139">
        <v>3130</v>
      </c>
      <c r="O13" s="198"/>
      <c r="P13" s="258"/>
      <c r="Q13" s="139"/>
      <c r="R13" s="198"/>
    </row>
    <row r="14" spans="1:18" ht="17.25" customHeight="1">
      <c r="A14" s="316" t="s">
        <v>240</v>
      </c>
      <c r="B14" s="139">
        <v>200</v>
      </c>
      <c r="C14" s="198"/>
      <c r="D14" s="104" t="s">
        <v>34</v>
      </c>
      <c r="E14" s="139">
        <v>700</v>
      </c>
      <c r="F14" s="198"/>
      <c r="G14" s="308"/>
      <c r="H14" s="139"/>
      <c r="I14" s="198"/>
      <c r="J14" s="333" t="s">
        <v>41</v>
      </c>
      <c r="K14" s="338">
        <v>0</v>
      </c>
      <c r="L14" s="334"/>
      <c r="M14" s="104" t="s">
        <v>40</v>
      </c>
      <c r="N14" s="139">
        <v>2690</v>
      </c>
      <c r="O14" s="198"/>
      <c r="P14" s="197"/>
      <c r="Q14" s="139"/>
      <c r="R14" s="198"/>
    </row>
    <row r="15" spans="1:18" ht="17.25" customHeight="1">
      <c r="A15" s="260" t="s">
        <v>296</v>
      </c>
      <c r="B15" s="139">
        <v>70</v>
      </c>
      <c r="C15" s="198"/>
      <c r="D15" s="104" t="s">
        <v>35</v>
      </c>
      <c r="E15" s="139">
        <v>430</v>
      </c>
      <c r="F15" s="198"/>
      <c r="G15" s="104"/>
      <c r="H15" s="189"/>
      <c r="I15" s="196"/>
      <c r="J15" s="104"/>
      <c r="K15" s="247"/>
      <c r="L15" s="196"/>
      <c r="M15" s="104" t="s">
        <v>34</v>
      </c>
      <c r="N15" s="139">
        <v>3370</v>
      </c>
      <c r="O15" s="198"/>
      <c r="P15" s="258"/>
      <c r="Q15" s="263"/>
      <c r="R15" s="198"/>
    </row>
    <row r="16" spans="1:18" ht="17.25" customHeight="1">
      <c r="A16" s="156" t="s">
        <v>244</v>
      </c>
      <c r="B16" s="139">
        <v>65</v>
      </c>
      <c r="C16" s="198"/>
      <c r="D16" s="104" t="s">
        <v>36</v>
      </c>
      <c r="E16" s="139">
        <v>150</v>
      </c>
      <c r="F16" s="198"/>
      <c r="G16" s="314"/>
      <c r="H16" s="189"/>
      <c r="I16" s="196"/>
      <c r="J16" s="104"/>
      <c r="K16" s="110"/>
      <c r="L16" s="196"/>
      <c r="M16" s="104" t="s">
        <v>44</v>
      </c>
      <c r="N16" s="139">
        <v>2130</v>
      </c>
      <c r="O16" s="198"/>
      <c r="P16" s="258"/>
      <c r="Q16" s="263"/>
      <c r="R16" s="198"/>
    </row>
    <row r="17" spans="1:18" ht="17.25" customHeight="1">
      <c r="A17" s="197"/>
      <c r="B17" s="261"/>
      <c r="C17" s="198"/>
      <c r="D17" s="197"/>
      <c r="E17" s="139"/>
      <c r="F17" s="198"/>
      <c r="G17" s="262"/>
      <c r="H17" s="110"/>
      <c r="I17" s="196"/>
      <c r="J17" s="104"/>
      <c r="K17" s="110"/>
      <c r="L17" s="196"/>
      <c r="M17" s="104" t="s">
        <v>45</v>
      </c>
      <c r="N17" s="139">
        <v>3680</v>
      </c>
      <c r="O17" s="198"/>
      <c r="P17" s="197"/>
      <c r="Q17" s="129"/>
      <c r="R17" s="196"/>
    </row>
    <row r="18" spans="1:18" ht="17.25" customHeight="1">
      <c r="A18" s="197"/>
      <c r="B18" s="110"/>
      <c r="C18" s="196"/>
      <c r="D18" s="197"/>
      <c r="E18" s="139"/>
      <c r="F18" s="198"/>
      <c r="G18" s="262"/>
      <c r="H18" s="110"/>
      <c r="I18" s="196"/>
      <c r="J18" s="264"/>
      <c r="K18" s="247"/>
      <c r="L18" s="196"/>
      <c r="M18" s="104" t="s">
        <v>46</v>
      </c>
      <c r="N18" s="139">
        <v>2190</v>
      </c>
      <c r="O18" s="198"/>
      <c r="P18" s="197"/>
      <c r="Q18" s="129"/>
      <c r="R18" s="196"/>
    </row>
    <row r="19" spans="1:18" ht="17.25" customHeight="1">
      <c r="A19" s="265"/>
      <c r="B19" s="126"/>
      <c r="C19" s="196"/>
      <c r="D19" s="197"/>
      <c r="E19" s="110"/>
      <c r="F19" s="196"/>
      <c r="G19" s="197"/>
      <c r="H19" s="110"/>
      <c r="I19" s="196"/>
      <c r="J19" s="267"/>
      <c r="K19" s="268"/>
      <c r="L19" s="196"/>
      <c r="M19" s="104" t="s">
        <v>30</v>
      </c>
      <c r="N19" s="139">
        <v>2790</v>
      </c>
      <c r="O19" s="198"/>
      <c r="P19" s="197"/>
      <c r="Q19" s="129"/>
      <c r="R19" s="196"/>
    </row>
    <row r="20" spans="1:18" ht="17.25" customHeight="1">
      <c r="A20" s="269"/>
      <c r="B20" s="126"/>
      <c r="C20" s="266"/>
      <c r="D20" s="262"/>
      <c r="E20" s="110"/>
      <c r="F20" s="196"/>
      <c r="G20" s="262"/>
      <c r="H20" s="110"/>
      <c r="I20" s="196"/>
      <c r="J20" s="197"/>
      <c r="K20" s="129"/>
      <c r="L20" s="196"/>
      <c r="M20" s="104" t="s">
        <v>47</v>
      </c>
      <c r="N20" s="139">
        <v>1885</v>
      </c>
      <c r="O20" s="198"/>
      <c r="P20" s="197"/>
      <c r="Q20" s="129"/>
      <c r="R20" s="196"/>
    </row>
    <row r="21" spans="1:18" ht="17.25" customHeight="1">
      <c r="A21" s="265"/>
      <c r="B21" s="270"/>
      <c r="C21" s="266"/>
      <c r="D21" s="262"/>
      <c r="E21" s="110"/>
      <c r="F21" s="196"/>
      <c r="G21" s="271"/>
      <c r="H21" s="126"/>
      <c r="I21" s="266"/>
      <c r="J21" s="267"/>
      <c r="K21" s="268"/>
      <c r="L21" s="196"/>
      <c r="M21" s="104" t="s">
        <v>42</v>
      </c>
      <c r="N21" s="139">
        <v>2940</v>
      </c>
      <c r="O21" s="198"/>
      <c r="P21" s="197"/>
      <c r="Q21" s="129"/>
      <c r="R21" s="196"/>
    </row>
    <row r="22" spans="1:18" ht="17.25" customHeight="1">
      <c r="A22" s="197"/>
      <c r="B22" s="110"/>
      <c r="C22" s="196"/>
      <c r="D22" s="262"/>
      <c r="E22" s="110"/>
      <c r="F22" s="196"/>
      <c r="G22" s="271"/>
      <c r="H22" s="126"/>
      <c r="I22" s="266"/>
      <c r="J22" s="197"/>
      <c r="K22" s="129"/>
      <c r="L22" s="196"/>
      <c r="M22" s="104" t="s">
        <v>48</v>
      </c>
      <c r="N22" s="139">
        <v>1770</v>
      </c>
      <c r="O22" s="198"/>
      <c r="P22" s="197"/>
      <c r="Q22" s="129"/>
      <c r="R22" s="196"/>
    </row>
    <row r="23" spans="1:18" ht="17.25" customHeight="1">
      <c r="A23" s="197"/>
      <c r="B23" s="110"/>
      <c r="C23" s="196"/>
      <c r="D23" s="262"/>
      <c r="E23" s="110"/>
      <c r="F23" s="196"/>
      <c r="G23" s="271"/>
      <c r="H23" s="126"/>
      <c r="I23" s="266"/>
      <c r="J23" s="197"/>
      <c r="K23" s="129"/>
      <c r="L23" s="196"/>
      <c r="M23" s="104" t="s">
        <v>39</v>
      </c>
      <c r="N23" s="139">
        <v>1770</v>
      </c>
      <c r="O23" s="198"/>
      <c r="P23" s="197"/>
      <c r="Q23" s="129"/>
      <c r="R23" s="196"/>
    </row>
    <row r="24" spans="1:18" ht="17.25" customHeight="1">
      <c r="A24" s="197"/>
      <c r="B24" s="110"/>
      <c r="C24" s="196"/>
      <c r="D24" s="262"/>
      <c r="E24" s="110"/>
      <c r="F24" s="196"/>
      <c r="G24" s="271"/>
      <c r="H24" s="126"/>
      <c r="I24" s="266"/>
      <c r="J24" s="262"/>
      <c r="K24" s="110"/>
      <c r="L24" s="196"/>
      <c r="M24" s="104" t="s">
        <v>49</v>
      </c>
      <c r="N24" s="139">
        <v>1440</v>
      </c>
      <c r="O24" s="198"/>
      <c r="P24" s="197"/>
      <c r="Q24" s="129"/>
      <c r="R24" s="196"/>
    </row>
    <row r="25" spans="1:18" ht="17.25" customHeight="1">
      <c r="A25" s="197"/>
      <c r="B25" s="110"/>
      <c r="C25" s="196"/>
      <c r="D25" s="262"/>
      <c r="E25" s="110"/>
      <c r="F25" s="196"/>
      <c r="G25" s="262"/>
      <c r="H25" s="110"/>
      <c r="I25" s="196"/>
      <c r="J25" s="197"/>
      <c r="K25" s="110"/>
      <c r="L25" s="196"/>
      <c r="M25" s="245" t="s">
        <v>41</v>
      </c>
      <c r="N25" s="139">
        <v>1380</v>
      </c>
      <c r="O25" s="198"/>
      <c r="P25" s="197"/>
      <c r="Q25" s="129"/>
      <c r="R25" s="196"/>
    </row>
    <row r="26" spans="1:18" ht="17.25" customHeight="1">
      <c r="A26" s="272"/>
      <c r="B26" s="273"/>
      <c r="C26" s="266"/>
      <c r="D26" s="274"/>
      <c r="E26" s="243"/>
      <c r="F26" s="196"/>
      <c r="G26" s="274"/>
      <c r="H26" s="243"/>
      <c r="I26" s="196"/>
      <c r="J26" s="264"/>
      <c r="K26" s="243"/>
      <c r="L26" s="196"/>
      <c r="M26" s="245" t="s">
        <v>50</v>
      </c>
      <c r="N26" s="139">
        <v>3230</v>
      </c>
      <c r="O26" s="198"/>
      <c r="P26" s="264"/>
      <c r="Q26" s="247"/>
      <c r="R26" s="196"/>
    </row>
    <row r="27" spans="1:18" ht="17.25" customHeight="1">
      <c r="A27" s="275"/>
      <c r="B27" s="273"/>
      <c r="C27" s="266"/>
      <c r="D27" s="274"/>
      <c r="E27" s="243"/>
      <c r="F27" s="196"/>
      <c r="G27" s="264"/>
      <c r="H27" s="243"/>
      <c r="I27" s="196"/>
      <c r="J27" s="264"/>
      <c r="K27" s="243"/>
      <c r="L27" s="196"/>
      <c r="M27" s="104"/>
      <c r="N27" s="143"/>
      <c r="O27" s="198"/>
      <c r="P27" s="264"/>
      <c r="Q27" s="247"/>
      <c r="R27" s="196"/>
    </row>
    <row r="28" spans="1:18" ht="17.25" customHeight="1">
      <c r="A28" s="276"/>
      <c r="B28" s="136"/>
      <c r="C28" s="196"/>
      <c r="D28" s="277"/>
      <c r="E28" s="136"/>
      <c r="F28" s="196"/>
      <c r="G28" s="277"/>
      <c r="H28" s="136"/>
      <c r="I28" s="196"/>
      <c r="J28" s="277"/>
      <c r="K28" s="136"/>
      <c r="L28" s="196"/>
      <c r="M28" s="278"/>
      <c r="N28" s="279"/>
      <c r="O28" s="196"/>
      <c r="P28" s="276"/>
      <c r="Q28" s="145"/>
      <c r="R28" s="196"/>
    </row>
    <row r="29" spans="1:18" ht="17.25" customHeight="1">
      <c r="A29" s="234" t="s">
        <v>210</v>
      </c>
      <c r="B29" s="237">
        <f>SUM(B9:B28)</f>
        <v>1425</v>
      </c>
      <c r="C29" s="201">
        <f>SUM(C9:C28)</f>
        <v>0</v>
      </c>
      <c r="D29" s="234" t="s">
        <v>210</v>
      </c>
      <c r="E29" s="237">
        <f>SUM(E9:E28)</f>
        <v>5040</v>
      </c>
      <c r="F29" s="201">
        <f>SUM(F9:F28)</f>
        <v>0</v>
      </c>
      <c r="G29" s="234" t="s">
        <v>210</v>
      </c>
      <c r="H29" s="237">
        <f>SUM(H9:H28)</f>
        <v>6415</v>
      </c>
      <c r="I29" s="201">
        <f>SUM(I9:I28)</f>
        <v>0</v>
      </c>
      <c r="J29" s="234" t="s">
        <v>210</v>
      </c>
      <c r="K29" s="237">
        <f>SUM(K9:K28)</f>
        <v>5750</v>
      </c>
      <c r="L29" s="280">
        <f>SUM(L9:L28)</f>
        <v>0</v>
      </c>
      <c r="M29" s="234" t="s">
        <v>210</v>
      </c>
      <c r="N29" s="240">
        <f>SUM(N9:N28)</f>
        <v>41395</v>
      </c>
      <c r="O29" s="236">
        <f>SUM(O9:O28)</f>
        <v>0</v>
      </c>
      <c r="P29" s="234" t="s">
        <v>210</v>
      </c>
      <c r="Q29" s="240">
        <f>SUM(Q9:Q28)</f>
        <v>2535</v>
      </c>
      <c r="R29" s="236">
        <f>SUM(R9:R28)</f>
        <v>0</v>
      </c>
    </row>
    <row r="30" spans="1:18" ht="17.25" customHeight="1">
      <c r="A30" s="257" t="s">
        <v>211</v>
      </c>
      <c r="B30" s="110"/>
      <c r="C30" s="281"/>
      <c r="D30" s="257" t="s">
        <v>211</v>
      </c>
      <c r="E30" s="110"/>
      <c r="F30" s="281"/>
      <c r="G30" s="257" t="s">
        <v>211</v>
      </c>
      <c r="H30" s="110"/>
      <c r="I30" s="281"/>
      <c r="J30" s="257" t="s">
        <v>211</v>
      </c>
      <c r="K30" s="110"/>
      <c r="L30" s="196"/>
      <c r="M30" s="257" t="s">
        <v>211</v>
      </c>
      <c r="N30" s="129"/>
      <c r="O30" s="196"/>
      <c r="P30" s="257" t="s">
        <v>211</v>
      </c>
      <c r="Q30" s="129"/>
      <c r="R30" s="196"/>
    </row>
    <row r="31" spans="1:18" ht="17.25" customHeight="1">
      <c r="A31" s="245" t="s">
        <v>241</v>
      </c>
      <c r="B31" s="139">
        <v>30</v>
      </c>
      <c r="C31" s="195"/>
      <c r="D31" s="245" t="s">
        <v>12</v>
      </c>
      <c r="E31" s="139">
        <v>600</v>
      </c>
      <c r="F31" s="195"/>
      <c r="G31" s="245" t="s">
        <v>54</v>
      </c>
      <c r="H31" s="139">
        <v>230</v>
      </c>
      <c r="I31" s="198"/>
      <c r="J31" s="313" t="s">
        <v>262</v>
      </c>
      <c r="K31" s="139">
        <v>1230</v>
      </c>
      <c r="L31" s="198"/>
      <c r="M31" s="245" t="s">
        <v>12</v>
      </c>
      <c r="N31" s="139">
        <v>2710</v>
      </c>
      <c r="O31" s="195"/>
      <c r="P31" s="331" t="s">
        <v>258</v>
      </c>
      <c r="Q31" s="139">
        <v>135</v>
      </c>
      <c r="R31" s="195"/>
    </row>
    <row r="32" spans="1:18" ht="17.25" customHeight="1">
      <c r="A32" s="264"/>
      <c r="B32" s="242"/>
      <c r="C32" s="196"/>
      <c r="D32" s="264"/>
      <c r="E32" s="243"/>
      <c r="F32" s="196"/>
      <c r="G32" s="245"/>
      <c r="H32" s="139"/>
      <c r="I32" s="195"/>
      <c r="J32" s="332" t="s">
        <v>305</v>
      </c>
      <c r="K32" s="139">
        <v>725</v>
      </c>
      <c r="L32" s="198"/>
      <c r="M32" s="245" t="s">
        <v>53</v>
      </c>
      <c r="N32" s="139">
        <v>1260</v>
      </c>
      <c r="O32" s="198"/>
      <c r="P32" s="331" t="s">
        <v>285</v>
      </c>
      <c r="Q32" s="139">
        <v>265</v>
      </c>
      <c r="R32" s="198"/>
    </row>
    <row r="33" spans="1:18" ht="17.25" customHeight="1">
      <c r="A33" s="245" t="s">
        <v>248</v>
      </c>
      <c r="B33" s="338">
        <v>0</v>
      </c>
      <c r="C33" s="198"/>
      <c r="D33" s="264" t="s">
        <v>250</v>
      </c>
      <c r="E33" s="338">
        <v>0</v>
      </c>
      <c r="F33" s="198"/>
      <c r="G33" s="245"/>
      <c r="H33" s="139"/>
      <c r="I33" s="198"/>
      <c r="J33" s="264"/>
      <c r="K33" s="243"/>
      <c r="L33" s="196"/>
      <c r="M33" s="245" t="s">
        <v>55</v>
      </c>
      <c r="N33" s="139">
        <v>1110</v>
      </c>
      <c r="O33" s="198"/>
      <c r="P33" s="264"/>
      <c r="Q33" s="139"/>
      <c r="R33" s="198"/>
    </row>
    <row r="34" spans="1:18" ht="17.25" customHeight="1">
      <c r="A34" s="264"/>
      <c r="B34" s="242"/>
      <c r="C34" s="196"/>
      <c r="D34" s="264"/>
      <c r="E34" s="243"/>
      <c r="F34" s="283"/>
      <c r="G34" s="245"/>
      <c r="H34" s="139"/>
      <c r="I34" s="198"/>
      <c r="J34" s="335" t="s">
        <v>301</v>
      </c>
      <c r="K34" s="338">
        <v>0</v>
      </c>
      <c r="L34" s="334"/>
      <c r="M34" s="245" t="s">
        <v>56</v>
      </c>
      <c r="N34" s="139">
        <v>2095</v>
      </c>
      <c r="O34" s="198"/>
      <c r="P34" s="336" t="s">
        <v>302</v>
      </c>
      <c r="Q34" s="338">
        <v>0</v>
      </c>
      <c r="R34" s="334"/>
    </row>
    <row r="35" spans="1:18" ht="17.25" customHeight="1">
      <c r="A35" s="284"/>
      <c r="B35" s="285"/>
      <c r="C35" s="196"/>
      <c r="D35" s="264"/>
      <c r="E35" s="243"/>
      <c r="F35" s="196"/>
      <c r="G35" s="264"/>
      <c r="H35" s="244"/>
      <c r="I35" s="198"/>
      <c r="J35" s="264"/>
      <c r="K35" s="139"/>
      <c r="L35" s="195"/>
      <c r="M35" s="245" t="s">
        <v>54</v>
      </c>
      <c r="N35" s="139">
        <v>1580</v>
      </c>
      <c r="O35" s="198"/>
      <c r="P35" s="264"/>
      <c r="Q35" s="247"/>
      <c r="R35" s="196"/>
    </row>
    <row r="36" spans="1:18" ht="17.25" customHeight="1">
      <c r="A36" s="284"/>
      <c r="B36" s="285"/>
      <c r="C36" s="196"/>
      <c r="D36" s="264"/>
      <c r="E36" s="243"/>
      <c r="F36" s="196"/>
      <c r="G36" s="264"/>
      <c r="H36" s="243"/>
      <c r="I36" s="196"/>
      <c r="J36" s="264"/>
      <c r="K36" s="247"/>
      <c r="L36" s="196"/>
      <c r="M36" s="245" t="s">
        <v>57</v>
      </c>
      <c r="N36" s="139">
        <v>210</v>
      </c>
      <c r="O36" s="198"/>
      <c r="P36" s="264"/>
      <c r="Q36" s="247"/>
      <c r="R36" s="196"/>
    </row>
    <row r="37" spans="1:18" ht="17.25" customHeight="1">
      <c r="A37" s="286"/>
      <c r="B37" s="287"/>
      <c r="C37" s="196"/>
      <c r="D37" s="197"/>
      <c r="E37" s="110"/>
      <c r="F37" s="196"/>
      <c r="G37" s="245"/>
      <c r="H37" s="139"/>
      <c r="I37" s="195"/>
      <c r="J37" s="197"/>
      <c r="K37" s="129"/>
      <c r="L37" s="196"/>
      <c r="M37" s="104" t="s">
        <v>58</v>
      </c>
      <c r="N37" s="139">
        <v>100</v>
      </c>
      <c r="O37" s="198"/>
      <c r="P37" s="197"/>
      <c r="Q37" s="110"/>
      <c r="R37" s="196"/>
    </row>
    <row r="38" spans="1:18" ht="17.25" customHeight="1">
      <c r="A38" s="286"/>
      <c r="B38" s="287"/>
      <c r="C38" s="196"/>
      <c r="D38" s="264"/>
      <c r="E38" s="110"/>
      <c r="F38" s="196"/>
      <c r="G38" s="245"/>
      <c r="H38" s="139"/>
      <c r="I38" s="198"/>
      <c r="J38" s="197"/>
      <c r="K38" s="110"/>
      <c r="L38" s="196"/>
      <c r="M38" s="104" t="s">
        <v>59</v>
      </c>
      <c r="N38" s="139">
        <v>60</v>
      </c>
      <c r="O38" s="198"/>
      <c r="P38" s="197"/>
      <c r="Q38" s="129"/>
      <c r="R38" s="196"/>
    </row>
    <row r="39" spans="1:18" ht="17.25" customHeight="1">
      <c r="A39" s="288"/>
      <c r="B39" s="289"/>
      <c r="C39" s="196"/>
      <c r="D39" s="262"/>
      <c r="E39" s="110"/>
      <c r="F39" s="196"/>
      <c r="G39" s="245"/>
      <c r="H39" s="139"/>
      <c r="I39" s="198"/>
      <c r="J39" s="197"/>
      <c r="K39" s="129"/>
      <c r="L39" s="196"/>
      <c r="M39" s="104"/>
      <c r="N39" s="189"/>
      <c r="O39" s="196"/>
      <c r="P39" s="197"/>
      <c r="Q39" s="129"/>
      <c r="R39" s="196"/>
    </row>
    <row r="40" spans="1:18" ht="17.25" customHeight="1">
      <c r="A40" s="288"/>
      <c r="B40" s="289"/>
      <c r="C40" s="196"/>
      <c r="D40" s="290"/>
      <c r="E40" s="115"/>
      <c r="F40" s="196"/>
      <c r="G40" s="217"/>
      <c r="H40" s="115"/>
      <c r="I40" s="196"/>
      <c r="J40" s="217"/>
      <c r="K40" s="117"/>
      <c r="L40" s="196"/>
      <c r="M40" s="291"/>
      <c r="N40" s="292"/>
      <c r="O40" s="266"/>
      <c r="P40" s="217"/>
      <c r="Q40" s="117"/>
      <c r="R40" s="196"/>
    </row>
    <row r="41" spans="1:18" ht="17.25" customHeight="1">
      <c r="A41" s="234" t="s">
        <v>210</v>
      </c>
      <c r="B41" s="237">
        <f>SUM(B31:B40)</f>
        <v>30</v>
      </c>
      <c r="C41" s="201">
        <f>SUM(C31:C40)</f>
        <v>0</v>
      </c>
      <c r="D41" s="234" t="s">
        <v>210</v>
      </c>
      <c r="E41" s="237">
        <f>SUM(E31:E40)</f>
        <v>600</v>
      </c>
      <c r="F41" s="201">
        <f>SUM(F31:F40)</f>
        <v>0</v>
      </c>
      <c r="G41" s="234" t="s">
        <v>210</v>
      </c>
      <c r="H41" s="237">
        <f>SUM(H31:H40)</f>
        <v>230</v>
      </c>
      <c r="I41" s="201">
        <f>SUM(I31:I40)</f>
        <v>0</v>
      </c>
      <c r="J41" s="234" t="s">
        <v>210</v>
      </c>
      <c r="K41" s="237">
        <f>SUM(K31:K40)</f>
        <v>1955</v>
      </c>
      <c r="L41" s="201">
        <f>SUM(L31:L40)</f>
        <v>0</v>
      </c>
      <c r="M41" s="248" t="s">
        <v>210</v>
      </c>
      <c r="N41" s="145">
        <f>SUM(N31:N40)</f>
        <v>9125</v>
      </c>
      <c r="O41" s="201">
        <f>SUM(O31:O40)</f>
        <v>0</v>
      </c>
      <c r="P41" s="248" t="s">
        <v>210</v>
      </c>
      <c r="Q41" s="145">
        <f>SUM(Q31:Q40)</f>
        <v>400</v>
      </c>
      <c r="R41" s="201">
        <f>SUM(R31:R40)</f>
        <v>0</v>
      </c>
    </row>
    <row r="42" spans="1:18" ht="17.25" customHeight="1">
      <c r="A42" s="293"/>
      <c r="B42" s="294"/>
      <c r="C42" s="281"/>
      <c r="D42" s="262"/>
      <c r="E42" s="110"/>
      <c r="F42" s="281"/>
      <c r="G42" s="197"/>
      <c r="H42" s="110"/>
      <c r="I42" s="281"/>
      <c r="J42" s="197"/>
      <c r="K42" s="129"/>
      <c r="L42" s="281"/>
      <c r="M42" s="295" t="s">
        <v>212</v>
      </c>
      <c r="N42" s="296"/>
      <c r="O42" s="297"/>
      <c r="P42" s="298"/>
      <c r="Q42" s="299"/>
      <c r="R42" s="297"/>
    </row>
    <row r="43" spans="1:18" ht="17.25" customHeight="1">
      <c r="A43" s="288"/>
      <c r="B43" s="289"/>
      <c r="C43" s="195"/>
      <c r="D43" s="262"/>
      <c r="E43" s="110"/>
      <c r="F43" s="195"/>
      <c r="G43" s="197"/>
      <c r="H43" s="110"/>
      <c r="I43" s="195"/>
      <c r="J43" s="197"/>
      <c r="K43" s="129"/>
      <c r="L43" s="195"/>
      <c r="M43" s="259" t="s">
        <v>64</v>
      </c>
      <c r="N43" s="139">
        <v>325</v>
      </c>
      <c r="O43" s="195"/>
      <c r="P43" s="317" t="s">
        <v>274</v>
      </c>
      <c r="Q43" s="129">
        <v>10</v>
      </c>
      <c r="R43" s="196"/>
    </row>
    <row r="44" spans="1:18" ht="17.25" customHeight="1">
      <c r="A44" s="288"/>
      <c r="B44" s="289"/>
      <c r="C44" s="195"/>
      <c r="D44" s="290"/>
      <c r="E44" s="115"/>
      <c r="F44" s="195"/>
      <c r="G44" s="217"/>
      <c r="H44" s="115"/>
      <c r="I44" s="195"/>
      <c r="J44" s="217"/>
      <c r="K44" s="117"/>
      <c r="L44" s="195"/>
      <c r="M44" s="179"/>
      <c r="N44" s="190"/>
      <c r="O44" s="196"/>
      <c r="P44" s="217"/>
      <c r="Q44" s="117"/>
      <c r="R44" s="196"/>
    </row>
    <row r="45" spans="1:18" ht="17.25" customHeight="1">
      <c r="A45" s="234" t="s">
        <v>210</v>
      </c>
      <c r="B45" s="237">
        <f>SUM(B43:B44)</f>
        <v>0</v>
      </c>
      <c r="C45" s="300">
        <f>SUM(C43:C44)</f>
        <v>0</v>
      </c>
      <c r="D45" s="234" t="s">
        <v>210</v>
      </c>
      <c r="E45" s="237">
        <f>SUM(E43:E44)</f>
        <v>0</v>
      </c>
      <c r="F45" s="300">
        <f>SUM(F43:F44)</f>
        <v>0</v>
      </c>
      <c r="G45" s="234" t="s">
        <v>210</v>
      </c>
      <c r="H45" s="237">
        <f>SUM(H43:H44)</f>
        <v>0</v>
      </c>
      <c r="I45" s="300">
        <f>SUM(I43:I44)</f>
        <v>0</v>
      </c>
      <c r="J45" s="234" t="s">
        <v>210</v>
      </c>
      <c r="K45" s="237">
        <f>SUM(K43:K44)</f>
        <v>0</v>
      </c>
      <c r="L45" s="300">
        <f>SUM(L43:L44)</f>
        <v>0</v>
      </c>
      <c r="M45" s="234" t="s">
        <v>210</v>
      </c>
      <c r="N45" s="240">
        <f>SUM(N43:N44)</f>
        <v>325</v>
      </c>
      <c r="O45" s="239">
        <f>SUM(O43:O44)</f>
        <v>0</v>
      </c>
      <c r="P45" s="234" t="s">
        <v>210</v>
      </c>
      <c r="Q45" s="240">
        <f>SUM(Q43:Q44)</f>
        <v>10</v>
      </c>
      <c r="R45" s="239">
        <f>SUM(R43:R44)</f>
        <v>0</v>
      </c>
    </row>
    <row r="46" spans="1:18" ht="17.25" customHeight="1">
      <c r="A46" s="286"/>
      <c r="B46" s="287"/>
      <c r="C46" s="201"/>
      <c r="D46" s="262"/>
      <c r="E46" s="110"/>
      <c r="F46" s="201"/>
      <c r="G46" s="197"/>
      <c r="H46" s="110"/>
      <c r="I46" s="201"/>
      <c r="J46" s="197"/>
      <c r="K46" s="129"/>
      <c r="L46" s="201"/>
      <c r="M46" s="217"/>
      <c r="N46" s="117"/>
      <c r="O46" s="201"/>
      <c r="P46" s="217"/>
      <c r="Q46" s="117"/>
      <c r="R46" s="201"/>
    </row>
    <row r="47" spans="1:18" ht="17.25" customHeight="1" thickBot="1">
      <c r="A47" s="226" t="s">
        <v>11</v>
      </c>
      <c r="B47" s="119">
        <f>SUM(B29+B41+B45)</f>
        <v>1455</v>
      </c>
      <c r="C47" s="301">
        <f>SUM(C29+C41+C45)</f>
        <v>0</v>
      </c>
      <c r="D47" s="302" t="s">
        <v>11</v>
      </c>
      <c r="E47" s="119">
        <f>SUM(E29+E41+E45)</f>
        <v>5640</v>
      </c>
      <c r="F47" s="301">
        <f>SUM(F29+F41+F45)</f>
        <v>0</v>
      </c>
      <c r="G47" s="302" t="s">
        <v>11</v>
      </c>
      <c r="H47" s="119">
        <f>SUM(H29,H41,H45)</f>
        <v>6645</v>
      </c>
      <c r="I47" s="301">
        <f>SUM(I29,I41,I45)</f>
        <v>0</v>
      </c>
      <c r="J47" s="302" t="s">
        <v>11</v>
      </c>
      <c r="K47" s="119">
        <f>SUM(K29,K41,K45)</f>
        <v>7705</v>
      </c>
      <c r="L47" s="301">
        <f>SUM(L29,L41,L45)</f>
        <v>0</v>
      </c>
      <c r="M47" s="302" t="s">
        <v>11</v>
      </c>
      <c r="N47" s="119">
        <f>SUM(N29,N41,N45)</f>
        <v>50845</v>
      </c>
      <c r="O47" s="205">
        <f>SUM(O29,O41,O45)</f>
        <v>0</v>
      </c>
      <c r="P47" s="302" t="s">
        <v>11</v>
      </c>
      <c r="Q47" s="119">
        <f>SUM(Q29,Q41,Q45)</f>
        <v>2945</v>
      </c>
      <c r="R47" s="205">
        <f>SUM(R29,R41,R45)</f>
        <v>0</v>
      </c>
    </row>
    <row r="48" ht="15" customHeight="1" thickBot="1"/>
    <row r="49" spans="1:10" ht="18.75" customHeight="1" thickBot="1">
      <c r="A49" s="76" t="s">
        <v>311</v>
      </c>
      <c r="B49" s="77"/>
      <c r="C49" s="78" t="s">
        <v>224</v>
      </c>
      <c r="D49" s="79" t="s">
        <v>215</v>
      </c>
      <c r="E49" s="80"/>
      <c r="F49" s="81" t="s">
        <v>3</v>
      </c>
      <c r="G49" s="82">
        <f>SUM(B57,E57,H57,K57,N57,Q57)</f>
        <v>8280</v>
      </c>
      <c r="H49" s="83" t="s">
        <v>4</v>
      </c>
      <c r="I49" s="84">
        <f>SUM(C57,F57,I57,L57,O57,R57)</f>
        <v>0</v>
      </c>
      <c r="J49" s="1"/>
    </row>
    <row r="50" ht="6" customHeight="1" thickBot="1"/>
    <row r="51" spans="1:18" ht="16.5" customHeight="1">
      <c r="A51" s="90" t="s">
        <v>5</v>
      </c>
      <c r="B51" s="91"/>
      <c r="C51" s="92"/>
      <c r="D51" s="93" t="s">
        <v>6</v>
      </c>
      <c r="E51" s="94"/>
      <c r="F51" s="95"/>
      <c r="G51" s="96" t="s">
        <v>7</v>
      </c>
      <c r="H51" s="91"/>
      <c r="I51" s="92"/>
      <c r="J51" s="93" t="s">
        <v>8</v>
      </c>
      <c r="K51" s="94"/>
      <c r="L51" s="95"/>
      <c r="M51" s="96" t="s">
        <v>28</v>
      </c>
      <c r="N51" s="91"/>
      <c r="O51" s="91"/>
      <c r="P51" s="353" t="s">
        <v>22</v>
      </c>
      <c r="Q51" s="354"/>
      <c r="R51" s="355"/>
    </row>
    <row r="52" spans="1:18" ht="15" customHeight="1">
      <c r="A52" s="103" t="s">
        <v>9</v>
      </c>
      <c r="B52" s="101" t="s">
        <v>10</v>
      </c>
      <c r="C52" s="102" t="s">
        <v>198</v>
      </c>
      <c r="D52" s="103" t="s">
        <v>9</v>
      </c>
      <c r="E52" s="101" t="s">
        <v>10</v>
      </c>
      <c r="F52" s="102" t="s">
        <v>198</v>
      </c>
      <c r="G52" s="103" t="s">
        <v>9</v>
      </c>
      <c r="H52" s="101" t="s">
        <v>10</v>
      </c>
      <c r="I52" s="102" t="s">
        <v>198</v>
      </c>
      <c r="J52" s="103" t="s">
        <v>9</v>
      </c>
      <c r="K52" s="101" t="s">
        <v>10</v>
      </c>
      <c r="L52" s="102" t="s">
        <v>198</v>
      </c>
      <c r="M52" s="103" t="s">
        <v>21</v>
      </c>
      <c r="N52" s="101" t="s">
        <v>10</v>
      </c>
      <c r="O52" s="102" t="s">
        <v>198</v>
      </c>
      <c r="P52" s="100" t="s">
        <v>9</v>
      </c>
      <c r="Q52" s="101" t="s">
        <v>10</v>
      </c>
      <c r="R52" s="102" t="s">
        <v>198</v>
      </c>
    </row>
    <row r="53" spans="1:18" ht="17.25" customHeight="1">
      <c r="A53" s="104"/>
      <c r="B53" s="139"/>
      <c r="C53" s="195"/>
      <c r="D53" s="104" t="s">
        <v>62</v>
      </c>
      <c r="E53" s="139">
        <v>100</v>
      </c>
      <c r="F53" s="195"/>
      <c r="G53" s="260" t="s">
        <v>254</v>
      </c>
      <c r="H53" s="139">
        <v>610</v>
      </c>
      <c r="I53" s="195"/>
      <c r="J53" s="260" t="s">
        <v>259</v>
      </c>
      <c r="K53" s="139">
        <v>1135</v>
      </c>
      <c r="L53" s="195"/>
      <c r="M53" s="104" t="s">
        <v>62</v>
      </c>
      <c r="N53" s="139">
        <v>2280</v>
      </c>
      <c r="O53" s="195"/>
      <c r="P53" s="323" t="s">
        <v>88</v>
      </c>
      <c r="Q53" s="139">
        <v>70</v>
      </c>
      <c r="R53" s="195"/>
    </row>
    <row r="54" spans="1:18" ht="17.25" customHeight="1">
      <c r="A54" s="197"/>
      <c r="B54" s="123"/>
      <c r="C54" s="196"/>
      <c r="D54" s="104" t="s">
        <v>63</v>
      </c>
      <c r="E54" s="139">
        <v>490</v>
      </c>
      <c r="F54" s="198"/>
      <c r="G54" s="104"/>
      <c r="H54" s="139"/>
      <c r="I54" s="198"/>
      <c r="J54" s="104"/>
      <c r="K54" s="139"/>
      <c r="L54" s="198"/>
      <c r="M54" s="104" t="s">
        <v>63</v>
      </c>
      <c r="N54" s="139">
        <v>3130</v>
      </c>
      <c r="O54" s="198"/>
      <c r="P54" s="317" t="s">
        <v>273</v>
      </c>
      <c r="Q54" s="139">
        <v>110</v>
      </c>
      <c r="R54" s="198"/>
    </row>
    <row r="55" spans="1:18" ht="17.25" customHeight="1">
      <c r="A55" s="197"/>
      <c r="B55" s="123"/>
      <c r="C55" s="196"/>
      <c r="D55" s="104"/>
      <c r="E55" s="189"/>
      <c r="F55" s="196"/>
      <c r="G55" s="197"/>
      <c r="H55" s="110"/>
      <c r="I55" s="196"/>
      <c r="J55" s="104"/>
      <c r="K55" s="247"/>
      <c r="L55" s="196"/>
      <c r="M55" s="282" t="s">
        <v>65</v>
      </c>
      <c r="N55" s="139">
        <v>345</v>
      </c>
      <c r="O55" s="198"/>
      <c r="P55" s="317" t="s">
        <v>312</v>
      </c>
      <c r="Q55" s="139">
        <v>5</v>
      </c>
      <c r="R55" s="198"/>
    </row>
    <row r="56" spans="1:18" ht="17.25" customHeight="1">
      <c r="A56" s="303"/>
      <c r="B56" s="294"/>
      <c r="C56" s="201"/>
      <c r="D56" s="217"/>
      <c r="E56" s="115"/>
      <c r="F56" s="201"/>
      <c r="G56" s="217"/>
      <c r="H56" s="115"/>
      <c r="I56" s="201"/>
      <c r="J56" s="217"/>
      <c r="K56" s="117"/>
      <c r="L56" s="201"/>
      <c r="M56" s="217"/>
      <c r="N56" s="117"/>
      <c r="O56" s="201"/>
      <c r="P56" s="317" t="s">
        <v>277</v>
      </c>
      <c r="Q56" s="117">
        <v>5</v>
      </c>
      <c r="R56" s="201"/>
    </row>
    <row r="57" spans="1:18" ht="17.25" customHeight="1" thickBot="1">
      <c r="A57" s="226" t="s">
        <v>11</v>
      </c>
      <c r="B57" s="119">
        <f>SUM(B53:B56)</f>
        <v>0</v>
      </c>
      <c r="C57" s="301">
        <f>SUM(C53:C56)</f>
        <v>0</v>
      </c>
      <c r="D57" s="302" t="s">
        <v>11</v>
      </c>
      <c r="E57" s="119">
        <f>SUM(E53:E56)</f>
        <v>590</v>
      </c>
      <c r="F57" s="205">
        <f>SUM(F53:F56)</f>
        <v>0</v>
      </c>
      <c r="G57" s="302" t="s">
        <v>11</v>
      </c>
      <c r="H57" s="119">
        <f>SUM(H53:H56)</f>
        <v>610</v>
      </c>
      <c r="I57" s="205">
        <f>SUM(I53:I56)</f>
        <v>0</v>
      </c>
      <c r="J57" s="302" t="s">
        <v>11</v>
      </c>
      <c r="K57" s="119">
        <f>SUM(K53:K56)</f>
        <v>1135</v>
      </c>
      <c r="L57" s="205">
        <f>SUM(L53:L56)</f>
        <v>0</v>
      </c>
      <c r="M57" s="302" t="s">
        <v>11</v>
      </c>
      <c r="N57" s="119">
        <f>SUM(N53:N56)</f>
        <v>5755</v>
      </c>
      <c r="O57" s="205">
        <f>SUM(O53:O56)</f>
        <v>0</v>
      </c>
      <c r="P57" s="302" t="s">
        <v>11</v>
      </c>
      <c r="Q57" s="119">
        <f>SUM(Q53:Q56)</f>
        <v>190</v>
      </c>
      <c r="R57" s="205">
        <f>SUM(R53:R56)</f>
        <v>0</v>
      </c>
    </row>
    <row r="58" spans="1:18" ht="15" customHeight="1" thickBot="1">
      <c r="A58" s="185"/>
      <c r="B58" s="143"/>
      <c r="C58" s="207"/>
      <c r="D58" s="304"/>
      <c r="E58" s="143"/>
      <c r="F58" s="207"/>
      <c r="G58" s="304"/>
      <c r="H58" s="228"/>
      <c r="I58" s="209"/>
      <c r="J58" s="304"/>
      <c r="K58" s="143"/>
      <c r="L58" s="207"/>
      <c r="M58" s="304"/>
      <c r="N58" s="143"/>
      <c r="O58" s="143"/>
      <c r="P58" s="304"/>
      <c r="Q58" s="143"/>
      <c r="R58" s="143"/>
    </row>
    <row r="59" spans="1:10" ht="18" customHeight="1" thickBot="1">
      <c r="A59" s="76" t="s">
        <v>311</v>
      </c>
      <c r="B59" s="77"/>
      <c r="C59" s="78" t="s">
        <v>61</v>
      </c>
      <c r="D59" s="79" t="s">
        <v>60</v>
      </c>
      <c r="E59" s="80"/>
      <c r="F59" s="81" t="s">
        <v>3</v>
      </c>
      <c r="G59" s="82">
        <f>SUM(B65,E65,H65,K65,N65,Q65)</f>
        <v>4835</v>
      </c>
      <c r="H59" s="83" t="s">
        <v>4</v>
      </c>
      <c r="I59" s="84">
        <f>SUM(C65,F65,I65,L65,O65,R65)</f>
        <v>0</v>
      </c>
      <c r="J59" s="1"/>
    </row>
    <row r="60" ht="5.25" customHeight="1" thickBot="1"/>
    <row r="61" spans="1:18" ht="16.5" customHeight="1">
      <c r="A61" s="90" t="s">
        <v>5</v>
      </c>
      <c r="B61" s="91"/>
      <c r="C61" s="92"/>
      <c r="D61" s="93" t="s">
        <v>6</v>
      </c>
      <c r="E61" s="94"/>
      <c r="F61" s="95"/>
      <c r="G61" s="96" t="s">
        <v>7</v>
      </c>
      <c r="H61" s="91"/>
      <c r="I61" s="92"/>
      <c r="J61" s="93" t="s">
        <v>8</v>
      </c>
      <c r="K61" s="94"/>
      <c r="L61" s="95"/>
      <c r="M61" s="96" t="s">
        <v>28</v>
      </c>
      <c r="N61" s="91"/>
      <c r="O61" s="91"/>
      <c r="P61" s="353" t="s">
        <v>22</v>
      </c>
      <c r="Q61" s="354"/>
      <c r="R61" s="355"/>
    </row>
    <row r="62" spans="1:18" ht="14.25" customHeight="1">
      <c r="A62" s="103" t="s">
        <v>9</v>
      </c>
      <c r="B62" s="101" t="s">
        <v>10</v>
      </c>
      <c r="C62" s="102" t="s">
        <v>198</v>
      </c>
      <c r="D62" s="103" t="s">
        <v>9</v>
      </c>
      <c r="E62" s="101" t="s">
        <v>10</v>
      </c>
      <c r="F62" s="102" t="s">
        <v>198</v>
      </c>
      <c r="G62" s="103" t="s">
        <v>9</v>
      </c>
      <c r="H62" s="101" t="s">
        <v>10</v>
      </c>
      <c r="I62" s="102" t="s">
        <v>198</v>
      </c>
      <c r="J62" s="103" t="s">
        <v>9</v>
      </c>
      <c r="K62" s="101" t="s">
        <v>10</v>
      </c>
      <c r="L62" s="102" t="s">
        <v>198</v>
      </c>
      <c r="M62" s="103" t="s">
        <v>21</v>
      </c>
      <c r="N62" s="101" t="s">
        <v>10</v>
      </c>
      <c r="O62" s="102" t="s">
        <v>198</v>
      </c>
      <c r="P62" s="100" t="s">
        <v>9</v>
      </c>
      <c r="Q62" s="101" t="s">
        <v>10</v>
      </c>
      <c r="R62" s="102" t="s">
        <v>198</v>
      </c>
    </row>
    <row r="63" spans="1:18" ht="17.25" customHeight="1">
      <c r="A63" s="104"/>
      <c r="B63" s="138"/>
      <c r="C63" s="196"/>
      <c r="D63" s="104" t="s">
        <v>216</v>
      </c>
      <c r="E63" s="139">
        <v>650</v>
      </c>
      <c r="F63" s="195"/>
      <c r="G63" s="259" t="s">
        <v>245</v>
      </c>
      <c r="H63" s="139">
        <v>1300</v>
      </c>
      <c r="I63" s="195"/>
      <c r="J63" s="104" t="s">
        <v>261</v>
      </c>
      <c r="K63" s="139">
        <v>915</v>
      </c>
      <c r="L63" s="195"/>
      <c r="M63" s="260" t="s">
        <v>229</v>
      </c>
      <c r="N63" s="139">
        <v>1810</v>
      </c>
      <c r="O63" s="195"/>
      <c r="P63" s="258" t="s">
        <v>260</v>
      </c>
      <c r="Q63" s="139">
        <v>160</v>
      </c>
      <c r="R63" s="195"/>
    </row>
    <row r="64" spans="1:18" ht="17.25" customHeight="1">
      <c r="A64" s="305"/>
      <c r="B64" s="294"/>
      <c r="C64" s="201"/>
      <c r="D64" s="217"/>
      <c r="E64" s="115"/>
      <c r="F64" s="201"/>
      <c r="G64" s="217"/>
      <c r="H64" s="115"/>
      <c r="I64" s="201"/>
      <c r="J64" s="217"/>
      <c r="K64" s="117"/>
      <c r="L64" s="201"/>
      <c r="M64" s="217"/>
      <c r="N64" s="117"/>
      <c r="O64" s="201"/>
      <c r="P64" s="217"/>
      <c r="Q64" s="117"/>
      <c r="R64" s="201"/>
    </row>
    <row r="65" spans="1:18" ht="17.25" customHeight="1" thickBot="1">
      <c r="A65" s="226" t="s">
        <v>11</v>
      </c>
      <c r="B65" s="119">
        <f>SUM(B63:B64)</f>
        <v>0</v>
      </c>
      <c r="C65" s="205">
        <f>SUM(C63:C64)</f>
        <v>0</v>
      </c>
      <c r="D65" s="302" t="s">
        <v>11</v>
      </c>
      <c r="E65" s="119">
        <f>SUM(E63:E64)</f>
        <v>650</v>
      </c>
      <c r="F65" s="205">
        <f>SUM(F63:F64)</f>
        <v>0</v>
      </c>
      <c r="G65" s="302" t="s">
        <v>11</v>
      </c>
      <c r="H65" s="119">
        <f>SUM(H63:H64)</f>
        <v>1300</v>
      </c>
      <c r="I65" s="205">
        <f>SUM(I63:I64)</f>
        <v>0</v>
      </c>
      <c r="J65" s="302" t="s">
        <v>11</v>
      </c>
      <c r="K65" s="119">
        <f>SUM(K63:K64)</f>
        <v>915</v>
      </c>
      <c r="L65" s="205">
        <f>SUM(L63:L64)</f>
        <v>0</v>
      </c>
      <c r="M65" s="302" t="s">
        <v>11</v>
      </c>
      <c r="N65" s="119">
        <f>SUM(N63:N64)</f>
        <v>1810</v>
      </c>
      <c r="O65" s="205">
        <f>SUM(O63:O64)</f>
        <v>0</v>
      </c>
      <c r="P65" s="302" t="s">
        <v>11</v>
      </c>
      <c r="Q65" s="119">
        <f>SUM(Q63:Q64)</f>
        <v>160</v>
      </c>
      <c r="R65" s="205">
        <f>SUM(R63:R64)</f>
        <v>0</v>
      </c>
    </row>
    <row r="66" ht="15" customHeight="1" thickBot="1"/>
    <row r="67" spans="1:10" ht="18" customHeight="1" thickBot="1">
      <c r="A67" s="76" t="s">
        <v>311</v>
      </c>
      <c r="B67" s="77"/>
      <c r="C67" s="78" t="s">
        <v>66</v>
      </c>
      <c r="D67" s="79" t="s">
        <v>67</v>
      </c>
      <c r="E67" s="80"/>
      <c r="F67" s="81" t="s">
        <v>3</v>
      </c>
      <c r="G67" s="82">
        <f>SUM(B77,E77,H77,K77,N77,Q77)</f>
        <v>13155</v>
      </c>
      <c r="H67" s="83" t="s">
        <v>4</v>
      </c>
      <c r="I67" s="84">
        <f>SUM(C77,F77,I77,L77,O77,R77)</f>
        <v>0</v>
      </c>
      <c r="J67" s="1"/>
    </row>
    <row r="68" ht="5.25" customHeight="1" thickBot="1"/>
    <row r="69" spans="1:18" ht="16.5" customHeight="1">
      <c r="A69" s="90" t="s">
        <v>5</v>
      </c>
      <c r="B69" s="91"/>
      <c r="C69" s="92"/>
      <c r="D69" s="93" t="s">
        <v>6</v>
      </c>
      <c r="E69" s="94"/>
      <c r="F69" s="95"/>
      <c r="G69" s="96" t="s">
        <v>7</v>
      </c>
      <c r="H69" s="91"/>
      <c r="I69" s="92"/>
      <c r="J69" s="93" t="s">
        <v>8</v>
      </c>
      <c r="K69" s="94"/>
      <c r="L69" s="95"/>
      <c r="M69" s="96" t="s">
        <v>28</v>
      </c>
      <c r="N69" s="91"/>
      <c r="O69" s="91"/>
      <c r="P69" s="353" t="s">
        <v>22</v>
      </c>
      <c r="Q69" s="354"/>
      <c r="R69" s="355"/>
    </row>
    <row r="70" spans="1:18" ht="14.25" customHeight="1">
      <c r="A70" s="103" t="s">
        <v>9</v>
      </c>
      <c r="B70" s="101" t="s">
        <v>10</v>
      </c>
      <c r="C70" s="102" t="s">
        <v>198</v>
      </c>
      <c r="D70" s="103" t="s">
        <v>9</v>
      </c>
      <c r="E70" s="101" t="s">
        <v>10</v>
      </c>
      <c r="F70" s="102" t="s">
        <v>198</v>
      </c>
      <c r="G70" s="103" t="s">
        <v>9</v>
      </c>
      <c r="H70" s="101" t="s">
        <v>10</v>
      </c>
      <c r="I70" s="102" t="s">
        <v>198</v>
      </c>
      <c r="J70" s="103" t="s">
        <v>9</v>
      </c>
      <c r="K70" s="101" t="s">
        <v>10</v>
      </c>
      <c r="L70" s="102" t="s">
        <v>198</v>
      </c>
      <c r="M70" s="103" t="s">
        <v>21</v>
      </c>
      <c r="N70" s="101" t="s">
        <v>10</v>
      </c>
      <c r="O70" s="102" t="s">
        <v>198</v>
      </c>
      <c r="P70" s="100" t="s">
        <v>9</v>
      </c>
      <c r="Q70" s="101" t="s">
        <v>10</v>
      </c>
      <c r="R70" s="102" t="s">
        <v>198</v>
      </c>
    </row>
    <row r="71" spans="1:18" ht="17.25" customHeight="1">
      <c r="A71" s="197" t="s">
        <v>246</v>
      </c>
      <c r="B71" s="139">
        <v>280</v>
      </c>
      <c r="C71" s="195"/>
      <c r="D71" s="104" t="s">
        <v>68</v>
      </c>
      <c r="E71" s="139">
        <v>1170</v>
      </c>
      <c r="F71" s="195"/>
      <c r="G71" s="104" t="s">
        <v>68</v>
      </c>
      <c r="H71" s="139">
        <v>1400</v>
      </c>
      <c r="I71" s="195"/>
      <c r="J71" s="104" t="s">
        <v>231</v>
      </c>
      <c r="K71" s="139">
        <v>2480</v>
      </c>
      <c r="L71" s="195"/>
      <c r="M71" s="104" t="s">
        <v>68</v>
      </c>
      <c r="N71" s="139">
        <v>450</v>
      </c>
      <c r="O71" s="195"/>
      <c r="P71" s="104" t="s">
        <v>232</v>
      </c>
      <c r="Q71" s="139">
        <v>310</v>
      </c>
      <c r="R71" s="195"/>
    </row>
    <row r="72" spans="1:18" ht="17.25" customHeight="1">
      <c r="A72" s="197"/>
      <c r="B72" s="123"/>
      <c r="C72" s="196"/>
      <c r="D72" s="104" t="s">
        <v>70</v>
      </c>
      <c r="E72" s="139">
        <v>470</v>
      </c>
      <c r="F72" s="198"/>
      <c r="G72" s="104" t="s">
        <v>71</v>
      </c>
      <c r="H72" s="139">
        <v>455</v>
      </c>
      <c r="I72" s="198"/>
      <c r="J72" s="216" t="s">
        <v>266</v>
      </c>
      <c r="K72" s="139">
        <v>2380</v>
      </c>
      <c r="L72" s="198"/>
      <c r="M72" s="104" t="s">
        <v>69</v>
      </c>
      <c r="N72" s="139">
        <v>950</v>
      </c>
      <c r="O72" s="198"/>
      <c r="P72" s="260" t="s">
        <v>286</v>
      </c>
      <c r="Q72" s="139">
        <v>140</v>
      </c>
      <c r="R72" s="198"/>
    </row>
    <row r="73" spans="1:18" ht="17.25" customHeight="1">
      <c r="A73" s="197"/>
      <c r="B73" s="123"/>
      <c r="C73" s="196"/>
      <c r="D73" s="216" t="s">
        <v>306</v>
      </c>
      <c r="E73" s="139">
        <v>115</v>
      </c>
      <c r="F73" s="198"/>
      <c r="G73" s="104" t="s">
        <v>72</v>
      </c>
      <c r="H73" s="139">
        <v>425</v>
      </c>
      <c r="I73" s="198"/>
      <c r="J73" s="259"/>
      <c r="K73" s="139"/>
      <c r="L73" s="198"/>
      <c r="M73" s="104" t="s">
        <v>71</v>
      </c>
      <c r="N73" s="139">
        <v>1285</v>
      </c>
      <c r="O73" s="198"/>
      <c r="P73" s="216"/>
      <c r="Q73" s="139"/>
      <c r="R73" s="198"/>
    </row>
    <row r="74" spans="1:18" ht="17.25" customHeight="1">
      <c r="A74" s="197"/>
      <c r="B74" s="123"/>
      <c r="C74" s="196"/>
      <c r="D74" s="197"/>
      <c r="E74" s="110"/>
      <c r="F74" s="196"/>
      <c r="G74" s="104"/>
      <c r="H74" s="139"/>
      <c r="I74" s="198"/>
      <c r="J74" s="104"/>
      <c r="K74" s="139"/>
      <c r="L74" s="198"/>
      <c r="M74" s="104" t="s">
        <v>228</v>
      </c>
      <c r="N74" s="139">
        <v>845</v>
      </c>
      <c r="O74" s="198"/>
      <c r="P74" s="104"/>
      <c r="Q74" s="263"/>
      <c r="R74" s="198"/>
    </row>
    <row r="75" spans="1:18" ht="17.25" customHeight="1">
      <c r="A75" s="306"/>
      <c r="B75" s="285"/>
      <c r="C75" s="196"/>
      <c r="D75" s="197"/>
      <c r="E75" s="110"/>
      <c r="F75" s="196"/>
      <c r="G75" s="104"/>
      <c r="H75" s="139"/>
      <c r="I75" s="195"/>
      <c r="J75" s="104"/>
      <c r="K75" s="110"/>
      <c r="L75" s="196"/>
      <c r="M75" s="197"/>
      <c r="N75" s="247"/>
      <c r="O75" s="196"/>
      <c r="P75" s="104"/>
      <c r="Q75" s="129"/>
      <c r="R75" s="196"/>
    </row>
    <row r="76" spans="1:18" ht="17.25" customHeight="1">
      <c r="A76" s="305"/>
      <c r="B76" s="294"/>
      <c r="C76" s="201"/>
      <c r="D76" s="307"/>
      <c r="E76" s="115"/>
      <c r="F76" s="201"/>
      <c r="G76" s="217"/>
      <c r="H76" s="115"/>
      <c r="I76" s="201"/>
      <c r="J76" s="217"/>
      <c r="K76" s="117"/>
      <c r="L76" s="201"/>
      <c r="M76" s="217"/>
      <c r="N76" s="117"/>
      <c r="O76" s="201"/>
      <c r="P76" s="217"/>
      <c r="Q76" s="117"/>
      <c r="R76" s="201"/>
    </row>
    <row r="77" spans="1:18" ht="17.25" customHeight="1" thickBot="1">
      <c r="A77" s="226" t="s">
        <v>11</v>
      </c>
      <c r="B77" s="119">
        <f>SUM(B71:B76)</f>
        <v>280</v>
      </c>
      <c r="C77" s="205">
        <f>SUM(C71:C76)</f>
        <v>0</v>
      </c>
      <c r="D77" s="302" t="s">
        <v>11</v>
      </c>
      <c r="E77" s="119">
        <f>SUM(E71:E76)</f>
        <v>1755</v>
      </c>
      <c r="F77" s="205">
        <f>SUM(F71:F76)</f>
        <v>0</v>
      </c>
      <c r="G77" s="302" t="s">
        <v>11</v>
      </c>
      <c r="H77" s="119">
        <f>SUM(H71:H76)</f>
        <v>2280</v>
      </c>
      <c r="I77" s="205">
        <f>SUM(I71:I76)</f>
        <v>0</v>
      </c>
      <c r="J77" s="302" t="s">
        <v>11</v>
      </c>
      <c r="K77" s="119">
        <f>SUM(K71:K76)</f>
        <v>4860</v>
      </c>
      <c r="L77" s="205">
        <f>SUM(L71:L76)</f>
        <v>0</v>
      </c>
      <c r="M77" s="302" t="s">
        <v>11</v>
      </c>
      <c r="N77" s="119">
        <f>SUM(N71:N76)</f>
        <v>3530</v>
      </c>
      <c r="O77" s="205">
        <f>SUM(O71:O76)</f>
        <v>0</v>
      </c>
      <c r="P77" s="302" t="s">
        <v>11</v>
      </c>
      <c r="Q77" s="119">
        <f>SUM(Q71:Q76)</f>
        <v>450</v>
      </c>
      <c r="R77" s="205">
        <f>SUM(R71:R76)</f>
        <v>0</v>
      </c>
    </row>
  </sheetData>
  <sheetProtection/>
  <mergeCells count="8">
    <mergeCell ref="A2:E2"/>
    <mergeCell ref="P69:R69"/>
    <mergeCell ref="N1:O1"/>
    <mergeCell ref="N2:O2"/>
    <mergeCell ref="P61:R61"/>
    <mergeCell ref="P51:R51"/>
    <mergeCell ref="F2:I2"/>
    <mergeCell ref="F1:I1"/>
  </mergeCells>
  <conditionalFormatting sqref="C53:C57 F53:F57 I53:I57 L53:L57 O53:O57 R53:R57 F63:F65 I63:I65 L63:L65 O63:O65 R63:R65 C63:C65 C71:C77 F71:F77 O71:O77 L71:L77 R71:R77 E9:E16 N31:N38 H53:H54 N53:N55 N63 K63 H63 K71:K75 N71:N74 Q71:Q75 O28:O47 N9:O27 I40:I47 I35:I36 I71:I73 I75:I77 K16 K17:L17 Q9:R11 H9:H13 I9:I30 Q13:Q15 R13:R47 E31 B31 B33 E33 C9:C47 F9:F47 L36:L47 K31 K35:L35 L15:L16 K9:L11 K13:L14 L18:L34">
    <cfRule type="cellIs" priority="35" dxfId="70" operator="greaterThan" stopIfTrue="1">
      <formula>A9</formula>
    </cfRule>
  </conditionalFormatting>
  <conditionalFormatting sqref="B9:B16">
    <cfRule type="cellIs" priority="33" dxfId="70" operator="greaterThan" stopIfTrue="1">
      <formula>A9</formula>
    </cfRule>
  </conditionalFormatting>
  <conditionalFormatting sqref="Q31:Q34">
    <cfRule type="cellIs" priority="32" dxfId="70" operator="greaterThan" stopIfTrue="1">
      <formula>P31</formula>
    </cfRule>
  </conditionalFormatting>
  <conditionalFormatting sqref="N43">
    <cfRule type="cellIs" priority="28" dxfId="70" operator="greaterThan" stopIfTrue="1">
      <formula>M43</formula>
    </cfRule>
  </conditionalFormatting>
  <conditionalFormatting sqref="B53">
    <cfRule type="cellIs" priority="27" dxfId="70" operator="greaterThan" stopIfTrue="1">
      <formula>A53</formula>
    </cfRule>
  </conditionalFormatting>
  <conditionalFormatting sqref="E53:E54">
    <cfRule type="cellIs" priority="26" dxfId="70" operator="greaterThan" stopIfTrue="1">
      <formula>D53</formula>
    </cfRule>
  </conditionalFormatting>
  <conditionalFormatting sqref="Q63">
    <cfRule type="cellIs" priority="25" dxfId="70" operator="greaterThan" stopIfTrue="1">
      <formula>P63</formula>
    </cfRule>
  </conditionalFormatting>
  <conditionalFormatting sqref="E63">
    <cfRule type="cellIs" priority="24" dxfId="70" operator="greaterThan" stopIfTrue="1">
      <formula>D63</formula>
    </cfRule>
  </conditionalFormatting>
  <conditionalFormatting sqref="B71">
    <cfRule type="cellIs" priority="23" dxfId="70" operator="greaterThan" stopIfTrue="1">
      <formula>A71</formula>
    </cfRule>
  </conditionalFormatting>
  <conditionalFormatting sqref="E71:E73">
    <cfRule type="cellIs" priority="22" dxfId="70" operator="greaterThan" stopIfTrue="1">
      <formula>D71</formula>
    </cfRule>
  </conditionalFormatting>
  <conditionalFormatting sqref="H71:H73">
    <cfRule type="cellIs" priority="21" dxfId="70" operator="greaterThan" stopIfTrue="1">
      <formula>G71</formula>
    </cfRule>
  </conditionalFormatting>
  <conditionalFormatting sqref="H37:I39">
    <cfRule type="cellIs" priority="20" dxfId="70" operator="greaterThan" stopIfTrue="1">
      <formula>G37</formula>
    </cfRule>
  </conditionalFormatting>
  <conditionalFormatting sqref="H31:I31">
    <cfRule type="cellIs" priority="19" dxfId="70" operator="greaterThan" stopIfTrue="1">
      <formula>G31</formula>
    </cfRule>
  </conditionalFormatting>
  <conditionalFormatting sqref="H32:I34">
    <cfRule type="cellIs" priority="18" dxfId="70" operator="greaterThan" stopIfTrue="1">
      <formula>G32</formula>
    </cfRule>
  </conditionalFormatting>
  <conditionalFormatting sqref="H75">
    <cfRule type="cellIs" priority="17" dxfId="70" operator="greaterThan" stopIfTrue="1">
      <formula>G75</formula>
    </cfRule>
  </conditionalFormatting>
  <conditionalFormatting sqref="I74">
    <cfRule type="cellIs" priority="16" dxfId="70" operator="greaterThan" stopIfTrue="1">
      <formula>H74</formula>
    </cfRule>
  </conditionalFormatting>
  <conditionalFormatting sqref="H74">
    <cfRule type="cellIs" priority="15" dxfId="70" operator="greaterThan" stopIfTrue="1">
      <formula>G74</formula>
    </cfRule>
  </conditionalFormatting>
  <conditionalFormatting sqref="K53">
    <cfRule type="cellIs" priority="13" dxfId="70" operator="greaterThan" stopIfTrue="1">
      <formula>J53</formula>
    </cfRule>
  </conditionalFormatting>
  <conditionalFormatting sqref="K54">
    <cfRule type="cellIs" priority="12" dxfId="70" operator="greaterThan" stopIfTrue="1">
      <formula>J54</formula>
    </cfRule>
  </conditionalFormatting>
  <conditionalFormatting sqref="Q55">
    <cfRule type="cellIs" priority="11" dxfId="70" operator="greaterThan" stopIfTrue="1">
      <formula>P55</formula>
    </cfRule>
  </conditionalFormatting>
  <conditionalFormatting sqref="Q53">
    <cfRule type="cellIs" priority="10" dxfId="70" operator="greaterThan" stopIfTrue="1">
      <formula>P53</formula>
    </cfRule>
  </conditionalFormatting>
  <conditionalFormatting sqref="Q54">
    <cfRule type="cellIs" priority="9" dxfId="70" operator="greaterThan" stopIfTrue="1">
      <formula>P54</formula>
    </cfRule>
  </conditionalFormatting>
  <conditionalFormatting sqref="K55">
    <cfRule type="cellIs" priority="7" dxfId="70" operator="greaterThan" stopIfTrue="1">
      <formula>J55</formula>
    </cfRule>
  </conditionalFormatting>
  <conditionalFormatting sqref="K15">
    <cfRule type="cellIs" priority="6" dxfId="70" operator="greaterThan" stopIfTrue="1">
      <formula>J15</formula>
    </cfRule>
  </conditionalFormatting>
  <conditionalFormatting sqref="H14">
    <cfRule type="cellIs" priority="5" dxfId="70" operator="greaterThan" stopIfTrue="1">
      <formula>G14</formula>
    </cfRule>
  </conditionalFormatting>
  <conditionalFormatting sqref="K12:L12">
    <cfRule type="cellIs" priority="4" dxfId="70" operator="greaterThan" stopIfTrue="1">
      <formula>J12</formula>
    </cfRule>
  </conditionalFormatting>
  <conditionalFormatting sqref="Q12:R12">
    <cfRule type="cellIs" priority="3" dxfId="70" operator="greaterThan" stopIfTrue="1">
      <formula>P12</formula>
    </cfRule>
  </conditionalFormatting>
  <conditionalFormatting sqref="K34">
    <cfRule type="cellIs" priority="2" dxfId="70" operator="greaterThan" stopIfTrue="1">
      <formula>J34</formula>
    </cfRule>
  </conditionalFormatting>
  <conditionalFormatting sqref="K32">
    <cfRule type="cellIs" priority="1" dxfId="70" operator="greaterThan" stopIfTrue="1">
      <formula>J32</formula>
    </cfRule>
  </conditionalFormatting>
  <printOptions horizontalCentered="1"/>
  <pageMargins left="0.3937007874015748" right="0.3937007874015748" top="0.5511811023622047" bottom="0" header="0.2755905511811024" footer="0.1968503937007874"/>
  <pageSetup horizontalDpi="600" verticalDpi="600" orientation="portrait" paperSize="12" scale="80" r:id="rId4"/>
  <headerFooter alignWithMargins="0">
    <oddHeader>&amp;L&amp;"ＭＳ Ｐ明朝,太字"&amp;16折込広告企画書　佐賀地区 No.1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3"/>
  <sheetViews>
    <sheetView tabSelected="1" zoomScale="90" zoomScaleNormal="90" zoomScaleSheetLayoutView="75" workbookViewId="0" topLeftCell="A14">
      <selection activeCell="R36" sqref="R36"/>
    </sheetView>
  </sheetViews>
  <sheetFormatPr defaultColWidth="9.00390625" defaultRowHeight="13.5"/>
  <cols>
    <col min="1" max="1" width="9.125" style="66" customWidth="1"/>
    <col min="2" max="2" width="7.375" style="66" customWidth="1"/>
    <col min="3" max="3" width="7.625" style="66" customWidth="1"/>
    <col min="4" max="4" width="9.125" style="66" customWidth="1"/>
    <col min="5" max="5" width="7.375" style="66" customWidth="1"/>
    <col min="6" max="6" width="7.625" style="66" customWidth="1"/>
    <col min="7" max="7" width="9.125" style="66" customWidth="1"/>
    <col min="8" max="8" width="7.375" style="66" customWidth="1"/>
    <col min="9" max="9" width="7.625" style="66" customWidth="1"/>
    <col min="10" max="10" width="9.125" style="66" customWidth="1"/>
    <col min="11" max="11" width="7.375" style="66" customWidth="1"/>
    <col min="12" max="12" width="7.625" style="66" customWidth="1"/>
    <col min="13" max="13" width="9.125" style="66" customWidth="1"/>
    <col min="14" max="14" width="7.375" style="66" customWidth="1"/>
    <col min="15" max="15" width="7.625" style="66" customWidth="1"/>
    <col min="16" max="16" width="9.125" style="66" customWidth="1"/>
    <col min="17" max="17" width="7.375" style="66" customWidth="1"/>
    <col min="18" max="18" width="7.625" style="66" customWidth="1"/>
    <col min="19" max="19" width="1.75390625" style="66" customWidth="1"/>
    <col min="20" max="16384" width="9.00390625" style="66" customWidth="1"/>
  </cols>
  <sheetData>
    <row r="1" spans="1:18" ht="16.5" customHeight="1">
      <c r="A1" s="56" t="s">
        <v>0</v>
      </c>
      <c r="B1" s="57"/>
      <c r="C1" s="58"/>
      <c r="D1" s="59"/>
      <c r="E1" s="58"/>
      <c r="F1" s="363" t="s">
        <v>1</v>
      </c>
      <c r="G1" s="364"/>
      <c r="H1" s="364"/>
      <c r="I1" s="365"/>
      <c r="J1" s="60" t="s">
        <v>2</v>
      </c>
      <c r="K1" s="61" t="s">
        <v>23</v>
      </c>
      <c r="L1" s="62"/>
      <c r="M1" s="63"/>
      <c r="N1" s="356" t="s">
        <v>20</v>
      </c>
      <c r="O1" s="357"/>
      <c r="P1" s="64"/>
      <c r="Q1" s="1"/>
      <c r="R1" s="65"/>
    </row>
    <row r="2" spans="1:18" ht="34.5" customHeight="1" thickBot="1">
      <c r="A2" s="368">
        <f>'佐賀市・神埼市・神埼郡・三養基郡'!A2</f>
        <v>0</v>
      </c>
      <c r="B2" s="369"/>
      <c r="C2" s="369"/>
      <c r="D2" s="369"/>
      <c r="E2" s="369"/>
      <c r="F2" s="360" t="str">
        <f>'佐賀市・神埼市・神埼郡・三養基郡'!F2</f>
        <v>平成　　　年　　　月　　　日（　　　）</v>
      </c>
      <c r="G2" s="361"/>
      <c r="H2" s="361"/>
      <c r="I2" s="362"/>
      <c r="J2" s="191">
        <f>'佐賀市・神埼市・神埼郡・三養基郡'!J2</f>
        <v>0</v>
      </c>
      <c r="K2" s="68">
        <f>'佐賀市・神埼市・神埼郡・三養基郡'!K2</f>
        <v>0</v>
      </c>
      <c r="L2" s="69"/>
      <c r="M2" s="192"/>
      <c r="N2" s="366"/>
      <c r="O2" s="367"/>
      <c r="P2" s="71"/>
      <c r="Q2" s="72"/>
      <c r="R2" s="72"/>
    </row>
    <row r="3" spans="13:18" ht="15" customHeight="1" thickBot="1">
      <c r="M3" s="73"/>
      <c r="N3" s="1"/>
      <c r="O3" s="1"/>
      <c r="P3" s="74" t="s">
        <v>26</v>
      </c>
      <c r="Q3" s="72"/>
      <c r="R3" s="72"/>
    </row>
    <row r="4" spans="1:18" ht="18" customHeight="1" thickBot="1">
      <c r="A4" s="76" t="s">
        <v>311</v>
      </c>
      <c r="B4" s="77"/>
      <c r="C4" s="78" t="s">
        <v>73</v>
      </c>
      <c r="D4" s="79" t="s">
        <v>74</v>
      </c>
      <c r="E4" s="80"/>
      <c r="F4" s="81" t="s">
        <v>3</v>
      </c>
      <c r="G4" s="82">
        <f>B14+E14+H14+K14+N14+Q14</f>
        <v>16990</v>
      </c>
      <c r="H4" s="83" t="s">
        <v>4</v>
      </c>
      <c r="I4" s="84">
        <f>C14+F14+I14+L14+O14+R14</f>
        <v>0</v>
      </c>
      <c r="J4" s="1"/>
      <c r="L4" s="85" t="s">
        <v>13</v>
      </c>
      <c r="M4" s="86">
        <f>I4+I16+I26+I36+I46+I54+I72</f>
        <v>0</v>
      </c>
      <c r="P4" s="35" t="s">
        <v>27</v>
      </c>
      <c r="Q4" s="72"/>
      <c r="R4" s="72"/>
    </row>
    <row r="5" ht="5.25" customHeight="1" thickBot="1"/>
    <row r="6" spans="1:18" ht="16.5" customHeight="1">
      <c r="A6" s="90" t="s">
        <v>5</v>
      </c>
      <c r="B6" s="91"/>
      <c r="C6" s="92"/>
      <c r="D6" s="93" t="s">
        <v>6</v>
      </c>
      <c r="E6" s="94"/>
      <c r="F6" s="95"/>
      <c r="G6" s="96" t="s">
        <v>7</v>
      </c>
      <c r="H6" s="91"/>
      <c r="I6" s="92"/>
      <c r="J6" s="93" t="s">
        <v>8</v>
      </c>
      <c r="K6" s="94"/>
      <c r="L6" s="95"/>
      <c r="M6" s="97" t="s">
        <v>81</v>
      </c>
      <c r="N6" s="91"/>
      <c r="O6" s="92"/>
      <c r="P6" s="97" t="s">
        <v>22</v>
      </c>
      <c r="Q6" s="98"/>
      <c r="R6" s="99"/>
    </row>
    <row r="7" spans="1:18" ht="14.25" customHeight="1">
      <c r="A7" s="100" t="s">
        <v>9</v>
      </c>
      <c r="B7" s="101" t="s">
        <v>10</v>
      </c>
      <c r="C7" s="102" t="s">
        <v>198</v>
      </c>
      <c r="D7" s="103" t="s">
        <v>9</v>
      </c>
      <c r="E7" s="101" t="s">
        <v>10</v>
      </c>
      <c r="F7" s="102" t="s">
        <v>198</v>
      </c>
      <c r="G7" s="103" t="s">
        <v>9</v>
      </c>
      <c r="H7" s="101" t="s">
        <v>10</v>
      </c>
      <c r="I7" s="102" t="s">
        <v>198</v>
      </c>
      <c r="J7" s="103" t="s">
        <v>9</v>
      </c>
      <c r="K7" s="101" t="s">
        <v>10</v>
      </c>
      <c r="L7" s="102" t="s">
        <v>198</v>
      </c>
      <c r="M7" s="103" t="s">
        <v>9</v>
      </c>
      <c r="N7" s="101" t="s">
        <v>10</v>
      </c>
      <c r="O7" s="102" t="s">
        <v>198</v>
      </c>
      <c r="P7" s="193" t="s">
        <v>9</v>
      </c>
      <c r="Q7" s="101" t="s">
        <v>10</v>
      </c>
      <c r="R7" s="102" t="s">
        <v>198</v>
      </c>
    </row>
    <row r="8" spans="1:18" ht="17.25" customHeight="1">
      <c r="A8" s="259" t="s">
        <v>252</v>
      </c>
      <c r="B8" s="194">
        <v>760</v>
      </c>
      <c r="C8" s="195"/>
      <c r="D8" s="104" t="s">
        <v>77</v>
      </c>
      <c r="E8" s="194">
        <v>2705</v>
      </c>
      <c r="F8" s="195"/>
      <c r="G8" s="104" t="s">
        <v>76</v>
      </c>
      <c r="H8" s="194">
        <v>1290</v>
      </c>
      <c r="I8" s="195"/>
      <c r="J8" s="104" t="s">
        <v>76</v>
      </c>
      <c r="K8" s="194">
        <v>2220</v>
      </c>
      <c r="L8" s="195"/>
      <c r="M8" s="104" t="s">
        <v>75</v>
      </c>
      <c r="N8" s="194">
        <v>1180</v>
      </c>
      <c r="O8" s="195"/>
      <c r="P8" s="216" t="s">
        <v>89</v>
      </c>
      <c r="Q8" s="194">
        <v>320</v>
      </c>
      <c r="R8" s="195"/>
    </row>
    <row r="9" spans="1:18" ht="17.25" customHeight="1">
      <c r="A9" s="104"/>
      <c r="B9" s="110"/>
      <c r="C9" s="196"/>
      <c r="D9" s="197"/>
      <c r="E9" s="110"/>
      <c r="F9" s="196"/>
      <c r="G9" s="104" t="s">
        <v>78</v>
      </c>
      <c r="H9" s="194">
        <v>1480</v>
      </c>
      <c r="I9" s="198"/>
      <c r="J9" s="259" t="s">
        <v>283</v>
      </c>
      <c r="K9" s="194">
        <v>3110</v>
      </c>
      <c r="L9" s="198"/>
      <c r="M9" s="104" t="s">
        <v>78</v>
      </c>
      <c r="N9" s="194">
        <v>780</v>
      </c>
      <c r="O9" s="198"/>
      <c r="P9" s="216" t="s">
        <v>251</v>
      </c>
      <c r="Q9" s="194">
        <v>285</v>
      </c>
      <c r="R9" s="198"/>
    </row>
    <row r="10" spans="1:18" ht="17.25" customHeight="1">
      <c r="A10" s="104"/>
      <c r="B10" s="138"/>
      <c r="C10" s="196"/>
      <c r="D10" s="109"/>
      <c r="E10" s="110"/>
      <c r="F10" s="196"/>
      <c r="G10" s="104" t="s">
        <v>79</v>
      </c>
      <c r="H10" s="194">
        <v>215</v>
      </c>
      <c r="I10" s="198"/>
      <c r="J10" s="104" t="s">
        <v>80</v>
      </c>
      <c r="K10" s="194">
        <v>2425</v>
      </c>
      <c r="L10" s="198"/>
      <c r="M10" s="109"/>
      <c r="N10" s="139"/>
      <c r="O10" s="198"/>
      <c r="P10" s="216" t="s">
        <v>90</v>
      </c>
      <c r="Q10" s="194">
        <v>220</v>
      </c>
      <c r="R10" s="198"/>
    </row>
    <row r="11" spans="1:18" ht="17.25" customHeight="1">
      <c r="A11" s="104"/>
      <c r="B11" s="138"/>
      <c r="C11" s="196"/>
      <c r="D11" s="109"/>
      <c r="E11" s="110"/>
      <c r="F11" s="196"/>
      <c r="G11" s="104"/>
      <c r="H11" s="124"/>
      <c r="I11" s="198"/>
      <c r="J11" s="104"/>
      <c r="K11" s="194"/>
      <c r="L11" s="198"/>
      <c r="M11" s="109"/>
      <c r="N11" s="110"/>
      <c r="O11" s="196"/>
      <c r="P11" s="104"/>
      <c r="Q11" s="194"/>
      <c r="R11" s="198"/>
    </row>
    <row r="12" spans="1:18" ht="17.25" customHeight="1">
      <c r="A12" s="199"/>
      <c r="B12" s="123"/>
      <c r="C12" s="196"/>
      <c r="D12" s="109"/>
      <c r="E12" s="110"/>
      <c r="F12" s="196"/>
      <c r="G12" s="109"/>
      <c r="H12" s="110"/>
      <c r="I12" s="196"/>
      <c r="J12" s="112"/>
      <c r="K12" s="145"/>
      <c r="L12" s="198"/>
      <c r="M12" s="200"/>
      <c r="N12" s="129"/>
      <c r="O12" s="196"/>
      <c r="P12" s="197"/>
      <c r="Q12" s="139"/>
      <c r="R12" s="198"/>
    </row>
    <row r="13" spans="1:18" ht="17.25" customHeight="1">
      <c r="A13" s="112"/>
      <c r="B13" s="113"/>
      <c r="C13" s="201"/>
      <c r="D13" s="202"/>
      <c r="E13" s="115"/>
      <c r="F13" s="201"/>
      <c r="G13" s="112"/>
      <c r="H13" s="115"/>
      <c r="I13" s="201"/>
      <c r="J13" s="203"/>
      <c r="K13" s="145"/>
      <c r="L13" s="201"/>
      <c r="M13" s="204"/>
      <c r="N13" s="145"/>
      <c r="O13" s="201"/>
      <c r="P13" s="324"/>
      <c r="Q13" s="117"/>
      <c r="R13" s="201"/>
    </row>
    <row r="14" spans="1:18" ht="17.25" customHeight="1" thickBot="1">
      <c r="A14" s="118" t="s">
        <v>11</v>
      </c>
      <c r="B14" s="119">
        <f>SUM(B8:B13)</f>
        <v>760</v>
      </c>
      <c r="C14" s="205">
        <f>SUM(C8:C13)</f>
        <v>0</v>
      </c>
      <c r="D14" s="118" t="s">
        <v>11</v>
      </c>
      <c r="E14" s="119">
        <f>SUM(E8:E13)</f>
        <v>2705</v>
      </c>
      <c r="F14" s="205">
        <f>SUM(F8:F13)</f>
        <v>0</v>
      </c>
      <c r="G14" s="118" t="s">
        <v>11</v>
      </c>
      <c r="H14" s="119">
        <f>SUM(H8:H13)</f>
        <v>2985</v>
      </c>
      <c r="I14" s="205">
        <f>SUM(I8:I13)</f>
        <v>0</v>
      </c>
      <c r="J14" s="118" t="s">
        <v>11</v>
      </c>
      <c r="K14" s="121">
        <f>SUM(K8:K13)</f>
        <v>7755</v>
      </c>
      <c r="L14" s="205">
        <f>SUM(L8:L13)</f>
        <v>0</v>
      </c>
      <c r="M14" s="206" t="s">
        <v>11</v>
      </c>
      <c r="N14" s="119">
        <f>SUM(N8:N13)</f>
        <v>1960</v>
      </c>
      <c r="O14" s="205">
        <f>SUM(O8:O13)</f>
        <v>0</v>
      </c>
      <c r="P14" s="118" t="s">
        <v>11</v>
      </c>
      <c r="Q14" s="121">
        <f>SUM(Q8:Q13)</f>
        <v>825</v>
      </c>
      <c r="R14" s="205">
        <f>SUM(R8:R13)</f>
        <v>0</v>
      </c>
    </row>
    <row r="15" spans="1:18" ht="13.5" customHeight="1" thickBot="1">
      <c r="A15" s="185"/>
      <c r="B15" s="186"/>
      <c r="C15" s="207"/>
      <c r="D15" s="185"/>
      <c r="E15" s="186"/>
      <c r="F15" s="207"/>
      <c r="G15" s="185"/>
      <c r="H15" s="208"/>
      <c r="I15" s="209"/>
      <c r="J15" s="185"/>
      <c r="K15" s="186"/>
      <c r="L15" s="207"/>
      <c r="M15" s="185"/>
      <c r="N15" s="186"/>
      <c r="O15" s="207"/>
      <c r="P15" s="185"/>
      <c r="Q15" s="186"/>
      <c r="R15" s="207"/>
    </row>
    <row r="16" spans="1:18" ht="18" customHeight="1" thickBot="1">
      <c r="A16" s="76" t="s">
        <v>311</v>
      </c>
      <c r="B16" s="77"/>
      <c r="C16" s="78" t="s">
        <v>208</v>
      </c>
      <c r="D16" s="79" t="s">
        <v>207</v>
      </c>
      <c r="E16" s="80"/>
      <c r="F16" s="81" t="s">
        <v>3</v>
      </c>
      <c r="G16" s="82">
        <f>B24+E24+H24+K24+N24+Q24</f>
        <v>12025</v>
      </c>
      <c r="H16" s="83" t="s">
        <v>4</v>
      </c>
      <c r="I16" s="84">
        <f>C24+F24+I24+L24+O24+R24</f>
        <v>0</v>
      </c>
      <c r="J16" s="210" t="s">
        <v>217</v>
      </c>
      <c r="L16" s="148"/>
      <c r="M16" s="149"/>
      <c r="P16" s="211"/>
      <c r="Q16" s="72"/>
      <c r="R16" s="72"/>
    </row>
    <row r="17" ht="6" customHeight="1" thickBot="1"/>
    <row r="18" spans="1:18" ht="16.5" customHeight="1">
      <c r="A18" s="90" t="s">
        <v>5</v>
      </c>
      <c r="B18" s="91"/>
      <c r="C18" s="92"/>
      <c r="D18" s="93" t="s">
        <v>6</v>
      </c>
      <c r="E18" s="94"/>
      <c r="F18" s="95"/>
      <c r="G18" s="96" t="s">
        <v>7</v>
      </c>
      <c r="H18" s="91"/>
      <c r="I18" s="92"/>
      <c r="J18" s="93" t="s">
        <v>8</v>
      </c>
      <c r="K18" s="94"/>
      <c r="L18" s="95"/>
      <c r="M18" s="97" t="s">
        <v>81</v>
      </c>
      <c r="N18" s="91"/>
      <c r="O18" s="92"/>
      <c r="P18" s="97" t="s">
        <v>22</v>
      </c>
      <c r="Q18" s="98"/>
      <c r="R18" s="99"/>
    </row>
    <row r="19" spans="1:18" ht="14.25" customHeight="1">
      <c r="A19" s="100" t="s">
        <v>9</v>
      </c>
      <c r="B19" s="101" t="s">
        <v>10</v>
      </c>
      <c r="C19" s="102" t="s">
        <v>198</v>
      </c>
      <c r="D19" s="103" t="s">
        <v>9</v>
      </c>
      <c r="E19" s="101" t="s">
        <v>10</v>
      </c>
      <c r="F19" s="102" t="s">
        <v>198</v>
      </c>
      <c r="G19" s="103" t="s">
        <v>9</v>
      </c>
      <c r="H19" s="101" t="s">
        <v>10</v>
      </c>
      <c r="I19" s="102" t="s">
        <v>198</v>
      </c>
      <c r="J19" s="103" t="s">
        <v>9</v>
      </c>
      <c r="K19" s="101" t="s">
        <v>10</v>
      </c>
      <c r="L19" s="102" t="s">
        <v>198</v>
      </c>
      <c r="M19" s="103" t="s">
        <v>9</v>
      </c>
      <c r="N19" s="101" t="s">
        <v>10</v>
      </c>
      <c r="O19" s="102" t="s">
        <v>198</v>
      </c>
      <c r="P19" s="100" t="s">
        <v>9</v>
      </c>
      <c r="Q19" s="101" t="s">
        <v>10</v>
      </c>
      <c r="R19" s="102" t="s">
        <v>198</v>
      </c>
    </row>
    <row r="20" spans="1:18" ht="17.25" customHeight="1">
      <c r="A20" s="104" t="s">
        <v>82</v>
      </c>
      <c r="B20" s="194">
        <v>310</v>
      </c>
      <c r="C20" s="195"/>
      <c r="D20" s="104" t="s">
        <v>83</v>
      </c>
      <c r="E20" s="194">
        <v>100</v>
      </c>
      <c r="F20" s="195"/>
      <c r="G20" s="104" t="s">
        <v>83</v>
      </c>
      <c r="H20" s="194">
        <v>330</v>
      </c>
      <c r="I20" s="195"/>
      <c r="J20" s="104" t="s">
        <v>83</v>
      </c>
      <c r="K20" s="194">
        <v>715</v>
      </c>
      <c r="L20" s="195"/>
      <c r="M20" s="104" t="s">
        <v>87</v>
      </c>
      <c r="N20" s="194">
        <v>3370</v>
      </c>
      <c r="O20" s="195"/>
      <c r="P20" s="104" t="s">
        <v>117</v>
      </c>
      <c r="Q20" s="194">
        <v>80</v>
      </c>
      <c r="R20" s="195"/>
    </row>
    <row r="21" spans="1:18" ht="17.25" customHeight="1">
      <c r="A21" s="109"/>
      <c r="B21" s="123"/>
      <c r="C21" s="196"/>
      <c r="D21" s="104" t="s">
        <v>84</v>
      </c>
      <c r="E21" s="194">
        <v>170</v>
      </c>
      <c r="F21" s="198"/>
      <c r="G21" s="104" t="s">
        <v>82</v>
      </c>
      <c r="H21" s="194">
        <v>740</v>
      </c>
      <c r="I21" s="198"/>
      <c r="J21" s="104" t="s">
        <v>82</v>
      </c>
      <c r="K21" s="194">
        <v>500</v>
      </c>
      <c r="L21" s="198"/>
      <c r="M21" s="104" t="s">
        <v>82</v>
      </c>
      <c r="N21" s="194">
        <v>2520</v>
      </c>
      <c r="O21" s="198"/>
      <c r="P21" s="104" t="s">
        <v>118</v>
      </c>
      <c r="Q21" s="194">
        <v>70</v>
      </c>
      <c r="R21" s="198"/>
    </row>
    <row r="22" spans="1:18" ht="17.25" customHeight="1">
      <c r="A22" s="109"/>
      <c r="B22" s="123"/>
      <c r="C22" s="196"/>
      <c r="D22" s="104" t="s">
        <v>85</v>
      </c>
      <c r="E22" s="194">
        <v>100</v>
      </c>
      <c r="F22" s="198"/>
      <c r="G22" s="109"/>
      <c r="H22" s="139"/>
      <c r="I22" s="198"/>
      <c r="J22" s="104" t="s">
        <v>86</v>
      </c>
      <c r="K22" s="194">
        <v>400</v>
      </c>
      <c r="L22" s="198"/>
      <c r="M22" s="104" t="s">
        <v>86</v>
      </c>
      <c r="N22" s="194">
        <v>2550</v>
      </c>
      <c r="O22" s="198"/>
      <c r="P22" s="216" t="s">
        <v>119</v>
      </c>
      <c r="Q22" s="194">
        <v>70</v>
      </c>
      <c r="R22" s="198"/>
    </row>
    <row r="23" spans="1:18" ht="17.25" customHeight="1">
      <c r="A23" s="112"/>
      <c r="B23" s="113"/>
      <c r="C23" s="201"/>
      <c r="D23" s="112"/>
      <c r="E23" s="143"/>
      <c r="F23" s="310"/>
      <c r="G23" s="112"/>
      <c r="H23" s="115"/>
      <c r="I23" s="201"/>
      <c r="J23" s="112"/>
      <c r="K23" s="143"/>
      <c r="L23" s="310"/>
      <c r="M23" s="112"/>
      <c r="N23" s="143"/>
      <c r="O23" s="310"/>
      <c r="P23" s="217"/>
      <c r="Q23" s="212"/>
      <c r="R23" s="310"/>
    </row>
    <row r="24" spans="1:18" ht="17.25" customHeight="1" thickBot="1">
      <c r="A24" s="118" t="s">
        <v>11</v>
      </c>
      <c r="B24" s="119">
        <f>SUM(B20:B23)</f>
        <v>310</v>
      </c>
      <c r="C24" s="205">
        <f>SUM(C20:C23)</f>
        <v>0</v>
      </c>
      <c r="D24" s="118" t="s">
        <v>11</v>
      </c>
      <c r="E24" s="119">
        <f>SUM(E20:E23)</f>
        <v>370</v>
      </c>
      <c r="F24" s="213">
        <f>SUM(F20:F23)</f>
        <v>0</v>
      </c>
      <c r="G24" s="118" t="s">
        <v>11</v>
      </c>
      <c r="H24" s="119">
        <f>SUM(H20:H23)</f>
        <v>1070</v>
      </c>
      <c r="I24" s="205">
        <f>SUM(I20:I23)</f>
        <v>0</v>
      </c>
      <c r="J24" s="118" t="s">
        <v>11</v>
      </c>
      <c r="K24" s="119">
        <f>SUM(K20:K23)</f>
        <v>1615</v>
      </c>
      <c r="L24" s="213">
        <f>SUM(L20:L23)</f>
        <v>0</v>
      </c>
      <c r="M24" s="118" t="s">
        <v>11</v>
      </c>
      <c r="N24" s="119">
        <f>SUM(N20:N23)</f>
        <v>8440</v>
      </c>
      <c r="O24" s="213">
        <f>SUM(O20:O23)</f>
        <v>0</v>
      </c>
      <c r="P24" s="118" t="s">
        <v>11</v>
      </c>
      <c r="Q24" s="121">
        <f>SUM(Q20:Q23)</f>
        <v>220</v>
      </c>
      <c r="R24" s="213">
        <f>SUM(R20:R23)</f>
        <v>0</v>
      </c>
    </row>
    <row r="25" ht="13.5" customHeight="1" thickBot="1"/>
    <row r="26" spans="1:13" ht="18" customHeight="1" thickBot="1">
      <c r="A26" s="379" t="s">
        <v>314</v>
      </c>
      <c r="B26" s="77"/>
      <c r="C26" s="78" t="s">
        <v>91</v>
      </c>
      <c r="D26" s="79" t="s">
        <v>92</v>
      </c>
      <c r="E26" s="80"/>
      <c r="F26" s="81" t="s">
        <v>3</v>
      </c>
      <c r="G26" s="82">
        <f>B34+E34+H34+K34+N34+Q34</f>
        <v>8195</v>
      </c>
      <c r="H26" s="83" t="s">
        <v>4</v>
      </c>
      <c r="I26" s="84">
        <f>C34+F34+I34+L34+O34+R34</f>
        <v>0</v>
      </c>
      <c r="J26" s="1"/>
      <c r="M26" s="122"/>
    </row>
    <row r="27" ht="5.25" customHeight="1" thickBot="1"/>
    <row r="28" spans="1:18" ht="16.5" customHeight="1">
      <c r="A28" s="90" t="s">
        <v>5</v>
      </c>
      <c r="B28" s="91"/>
      <c r="C28" s="92"/>
      <c r="D28" s="93" t="s">
        <v>6</v>
      </c>
      <c r="E28" s="94"/>
      <c r="F28" s="95"/>
      <c r="G28" s="96" t="s">
        <v>7</v>
      </c>
      <c r="H28" s="91"/>
      <c r="I28" s="92"/>
      <c r="J28" s="93" t="s">
        <v>8</v>
      </c>
      <c r="K28" s="94"/>
      <c r="L28" s="95"/>
      <c r="M28" s="97" t="s">
        <v>81</v>
      </c>
      <c r="N28" s="91"/>
      <c r="O28" s="92"/>
      <c r="P28" s="97" t="s">
        <v>22</v>
      </c>
      <c r="Q28" s="98"/>
      <c r="R28" s="99"/>
    </row>
    <row r="29" spans="1:18" ht="14.25" customHeight="1">
      <c r="A29" s="100" t="s">
        <v>9</v>
      </c>
      <c r="B29" s="101" t="s">
        <v>10</v>
      </c>
      <c r="C29" s="102" t="s">
        <v>198</v>
      </c>
      <c r="D29" s="103" t="s">
        <v>9</v>
      </c>
      <c r="E29" s="101" t="s">
        <v>10</v>
      </c>
      <c r="F29" s="102" t="s">
        <v>198</v>
      </c>
      <c r="G29" s="103" t="s">
        <v>9</v>
      </c>
      <c r="H29" s="101" t="s">
        <v>10</v>
      </c>
      <c r="I29" s="102" t="s">
        <v>198</v>
      </c>
      <c r="J29" s="103" t="s">
        <v>9</v>
      </c>
      <c r="K29" s="101" t="s">
        <v>10</v>
      </c>
      <c r="L29" s="102" t="s">
        <v>198</v>
      </c>
      <c r="M29" s="103" t="s">
        <v>9</v>
      </c>
      <c r="N29" s="101" t="s">
        <v>10</v>
      </c>
      <c r="O29" s="102" t="s">
        <v>198</v>
      </c>
      <c r="P29" s="103" t="s">
        <v>9</v>
      </c>
      <c r="Q29" s="101" t="s">
        <v>10</v>
      </c>
      <c r="R29" s="102" t="s">
        <v>198</v>
      </c>
    </row>
    <row r="30" spans="1:18" ht="17.25" customHeight="1">
      <c r="A30" s="104"/>
      <c r="B30" s="194"/>
      <c r="C30" s="195"/>
      <c r="D30" s="104" t="s">
        <v>93</v>
      </c>
      <c r="E30" s="344">
        <v>0</v>
      </c>
      <c r="F30" s="195"/>
      <c r="G30" s="348" t="s">
        <v>93</v>
      </c>
      <c r="H30" s="349">
        <v>0</v>
      </c>
      <c r="I30" s="195"/>
      <c r="J30" s="348" t="s">
        <v>93</v>
      </c>
      <c r="K30" s="349">
        <v>2070</v>
      </c>
      <c r="L30" s="195"/>
      <c r="M30" s="104" t="s">
        <v>94</v>
      </c>
      <c r="N30" s="194">
        <v>2360</v>
      </c>
      <c r="O30" s="195"/>
      <c r="P30" s="104" t="s">
        <v>120</v>
      </c>
      <c r="Q30" s="194">
        <v>145</v>
      </c>
      <c r="R30" s="195"/>
    </row>
    <row r="31" spans="1:18" ht="17.25" customHeight="1">
      <c r="A31" s="109"/>
      <c r="B31" s="123"/>
      <c r="C31" s="196"/>
      <c r="D31" s="328" t="s">
        <v>299</v>
      </c>
      <c r="E31" s="110"/>
      <c r="F31" s="196"/>
      <c r="G31" s="109"/>
      <c r="H31" s="110"/>
      <c r="I31" s="196"/>
      <c r="J31" s="104"/>
      <c r="K31" s="189"/>
      <c r="L31" s="196"/>
      <c r="M31" s="104" t="s">
        <v>95</v>
      </c>
      <c r="N31" s="194">
        <v>1875</v>
      </c>
      <c r="O31" s="198"/>
      <c r="P31" s="104"/>
      <c r="Q31" s="129"/>
      <c r="R31" s="196"/>
    </row>
    <row r="32" spans="1:18" ht="17.25" customHeight="1">
      <c r="A32" s="214"/>
      <c r="B32" s="123"/>
      <c r="C32" s="196"/>
      <c r="D32" s="109"/>
      <c r="E32" s="110"/>
      <c r="F32" s="196"/>
      <c r="G32" s="109"/>
      <c r="H32" s="110"/>
      <c r="I32" s="196"/>
      <c r="J32" s="215"/>
      <c r="K32" s="110"/>
      <c r="L32" s="196"/>
      <c r="M32" s="316" t="s">
        <v>282</v>
      </c>
      <c r="N32" s="194">
        <v>1745</v>
      </c>
      <c r="O32" s="198"/>
      <c r="P32" s="125"/>
      <c r="Q32" s="129"/>
      <c r="R32" s="196"/>
    </row>
    <row r="33" spans="1:18" ht="17.25" customHeight="1">
      <c r="A33" s="112"/>
      <c r="B33" s="113"/>
      <c r="C33" s="201"/>
      <c r="D33" s="112"/>
      <c r="E33" s="115"/>
      <c r="F33" s="201"/>
      <c r="G33" s="112"/>
      <c r="H33" s="115"/>
      <c r="I33" s="201"/>
      <c r="J33" s="112"/>
      <c r="K33" s="115"/>
      <c r="L33" s="201"/>
      <c r="M33" s="112"/>
      <c r="N33" s="115"/>
      <c r="O33" s="201"/>
      <c r="P33" s="217"/>
      <c r="Q33" s="117"/>
      <c r="R33" s="201"/>
    </row>
    <row r="34" spans="1:18" ht="17.25" customHeight="1" thickBot="1">
      <c r="A34" s="118" t="s">
        <v>11</v>
      </c>
      <c r="B34" s="119">
        <f>SUM(B30:B33)</f>
        <v>0</v>
      </c>
      <c r="C34" s="205">
        <f>SUM(C30:C33)</f>
        <v>0</v>
      </c>
      <c r="D34" s="118" t="s">
        <v>11</v>
      </c>
      <c r="E34" s="119">
        <f>SUM(E30:E33)</f>
        <v>0</v>
      </c>
      <c r="F34" s="205">
        <f>SUM(F30:F33)</f>
        <v>0</v>
      </c>
      <c r="G34" s="118" t="s">
        <v>11</v>
      </c>
      <c r="H34" s="119">
        <f>SUM(H30:H33)</f>
        <v>0</v>
      </c>
      <c r="I34" s="205">
        <f>SUM(I30:I33)</f>
        <v>0</v>
      </c>
      <c r="J34" s="118" t="s">
        <v>11</v>
      </c>
      <c r="K34" s="119">
        <f>SUM(K30:K33)</f>
        <v>2070</v>
      </c>
      <c r="L34" s="205">
        <f>SUM(L30:L33)</f>
        <v>0</v>
      </c>
      <c r="M34" s="118" t="s">
        <v>11</v>
      </c>
      <c r="N34" s="119">
        <f>SUM(N30:N33)</f>
        <v>5980</v>
      </c>
      <c r="O34" s="205">
        <f>SUM(O30:O33)</f>
        <v>0</v>
      </c>
      <c r="P34" s="118" t="s">
        <v>11</v>
      </c>
      <c r="Q34" s="121">
        <f>SUM(Q30:Q33)</f>
        <v>145</v>
      </c>
      <c r="R34" s="205">
        <f>SUM(R30:R33)</f>
        <v>0</v>
      </c>
    </row>
    <row r="35" spans="7:10" ht="13.5" customHeight="1" thickBot="1">
      <c r="G35" s="147"/>
      <c r="H35" s="147"/>
      <c r="I35" s="147"/>
      <c r="J35" s="147"/>
    </row>
    <row r="36" spans="1:13" ht="18" customHeight="1" thickBot="1">
      <c r="A36" s="379" t="s">
        <v>314</v>
      </c>
      <c r="B36" s="77"/>
      <c r="C36" s="78" t="s">
        <v>219</v>
      </c>
      <c r="D36" s="79" t="s">
        <v>218</v>
      </c>
      <c r="E36" s="80"/>
      <c r="F36" s="81" t="s">
        <v>3</v>
      </c>
      <c r="G36" s="82">
        <f>B44+E44+H44+K44+N44+Q44</f>
        <v>6780</v>
      </c>
      <c r="H36" s="83" t="s">
        <v>4</v>
      </c>
      <c r="I36" s="84">
        <f>C44+F44+I44+L44+O44+R44</f>
        <v>0</v>
      </c>
      <c r="J36" s="1"/>
      <c r="M36" s="122"/>
    </row>
    <row r="37" ht="5.25" customHeight="1" thickBot="1"/>
    <row r="38" spans="1:18" ht="16.5" customHeight="1">
      <c r="A38" s="90" t="s">
        <v>5</v>
      </c>
      <c r="B38" s="91"/>
      <c r="C38" s="92"/>
      <c r="D38" s="93" t="s">
        <v>6</v>
      </c>
      <c r="E38" s="94"/>
      <c r="F38" s="95"/>
      <c r="G38" s="96" t="s">
        <v>7</v>
      </c>
      <c r="H38" s="91"/>
      <c r="I38" s="92"/>
      <c r="J38" s="93" t="s">
        <v>8</v>
      </c>
      <c r="K38" s="94"/>
      <c r="L38" s="95"/>
      <c r="M38" s="97" t="s">
        <v>81</v>
      </c>
      <c r="N38" s="91"/>
      <c r="O38" s="92"/>
      <c r="P38" s="97" t="s">
        <v>22</v>
      </c>
      <c r="Q38" s="98"/>
      <c r="R38" s="99"/>
    </row>
    <row r="39" spans="1:18" ht="14.25" customHeight="1">
      <c r="A39" s="100" t="s">
        <v>9</v>
      </c>
      <c r="B39" s="101" t="s">
        <v>10</v>
      </c>
      <c r="C39" s="102" t="s">
        <v>198</v>
      </c>
      <c r="D39" s="103" t="s">
        <v>9</v>
      </c>
      <c r="E39" s="101" t="s">
        <v>10</v>
      </c>
      <c r="F39" s="102" t="s">
        <v>198</v>
      </c>
      <c r="G39" s="103" t="s">
        <v>9</v>
      </c>
      <c r="H39" s="101" t="s">
        <v>10</v>
      </c>
      <c r="I39" s="102" t="s">
        <v>198</v>
      </c>
      <c r="J39" s="103" t="s">
        <v>9</v>
      </c>
      <c r="K39" s="101" t="s">
        <v>10</v>
      </c>
      <c r="L39" s="102" t="s">
        <v>198</v>
      </c>
      <c r="M39" s="103" t="s">
        <v>9</v>
      </c>
      <c r="N39" s="101" t="s">
        <v>10</v>
      </c>
      <c r="O39" s="102" t="s">
        <v>198</v>
      </c>
      <c r="P39" s="100" t="s">
        <v>9</v>
      </c>
      <c r="Q39" s="101" t="s">
        <v>10</v>
      </c>
      <c r="R39" s="102" t="s">
        <v>198</v>
      </c>
    </row>
    <row r="40" spans="1:18" ht="17.25" customHeight="1">
      <c r="A40" s="104"/>
      <c r="B40" s="110"/>
      <c r="C40" s="196"/>
      <c r="D40" s="104"/>
      <c r="E40" s="194"/>
      <c r="F40" s="195"/>
      <c r="G40" s="348" t="s">
        <v>98</v>
      </c>
      <c r="H40" s="349">
        <v>920</v>
      </c>
      <c r="I40" s="195"/>
      <c r="J40" s="104" t="s">
        <v>267</v>
      </c>
      <c r="K40" s="194">
        <v>680</v>
      </c>
      <c r="L40" s="195"/>
      <c r="M40" s="104" t="s">
        <v>234</v>
      </c>
      <c r="N40" s="194">
        <v>1775</v>
      </c>
      <c r="O40" s="195"/>
      <c r="P40" s="104" t="s">
        <v>129</v>
      </c>
      <c r="Q40" s="194">
        <v>40</v>
      </c>
      <c r="R40" s="195"/>
    </row>
    <row r="41" spans="1:18" ht="17.25" customHeight="1">
      <c r="A41" s="104"/>
      <c r="B41" s="110"/>
      <c r="C41" s="196"/>
      <c r="D41" s="318"/>
      <c r="E41" s="110"/>
      <c r="F41" s="196"/>
      <c r="G41" s="104"/>
      <c r="H41" s="194"/>
      <c r="I41" s="198"/>
      <c r="J41" s="259" t="s">
        <v>268</v>
      </c>
      <c r="K41" s="194">
        <v>555</v>
      </c>
      <c r="L41" s="198"/>
      <c r="M41" s="259" t="s">
        <v>280</v>
      </c>
      <c r="N41" s="194">
        <v>1520</v>
      </c>
      <c r="O41" s="198"/>
      <c r="P41" s="104" t="s">
        <v>122</v>
      </c>
      <c r="Q41" s="194">
        <v>110</v>
      </c>
      <c r="R41" s="198"/>
    </row>
    <row r="42" spans="1:18" ht="17.25" customHeight="1">
      <c r="A42" s="140"/>
      <c r="B42" s="113"/>
      <c r="C42" s="201"/>
      <c r="D42" s="112"/>
      <c r="E42" s="115"/>
      <c r="F42" s="201"/>
      <c r="G42" s="104"/>
      <c r="H42" s="194"/>
      <c r="I42" s="198"/>
      <c r="J42" s="112"/>
      <c r="K42" s="115"/>
      <c r="L42" s="201"/>
      <c r="M42" s="322" t="s">
        <v>281</v>
      </c>
      <c r="N42" s="320">
        <v>1180</v>
      </c>
      <c r="O42" s="198"/>
      <c r="P42" s="217"/>
      <c r="Q42" s="117"/>
      <c r="R42" s="201"/>
    </row>
    <row r="43" spans="1:18" ht="17.25" customHeight="1">
      <c r="A43" s="218"/>
      <c r="B43" s="219"/>
      <c r="C43" s="220"/>
      <c r="D43" s="221"/>
      <c r="E43" s="222"/>
      <c r="F43" s="220"/>
      <c r="G43" s="221"/>
      <c r="H43" s="222"/>
      <c r="I43" s="223"/>
      <c r="J43" s="221"/>
      <c r="K43" s="222"/>
      <c r="L43" s="220"/>
      <c r="M43" s="224"/>
      <c r="N43" s="225"/>
      <c r="O43" s="310"/>
      <c r="P43" s="224"/>
      <c r="Q43" s="137"/>
      <c r="R43" s="220"/>
    </row>
    <row r="44" spans="1:18" ht="17.25" customHeight="1" thickBot="1">
      <c r="A44" s="118" t="s">
        <v>11</v>
      </c>
      <c r="B44" s="119">
        <f>SUM(B40:B42)</f>
        <v>0</v>
      </c>
      <c r="C44" s="205">
        <f>SUM(C40:C42)</f>
        <v>0</v>
      </c>
      <c r="D44" s="118" t="s">
        <v>11</v>
      </c>
      <c r="E44" s="119">
        <f>SUM(E40:E42)</f>
        <v>0</v>
      </c>
      <c r="F44" s="205">
        <f>SUM(F40:F42)</f>
        <v>0</v>
      </c>
      <c r="G44" s="118" t="s">
        <v>11</v>
      </c>
      <c r="H44" s="119">
        <f>SUM(H40:H42)</f>
        <v>920</v>
      </c>
      <c r="I44" s="205">
        <f>SUM(I40:I42)</f>
        <v>0</v>
      </c>
      <c r="J44" s="118" t="s">
        <v>11</v>
      </c>
      <c r="K44" s="119">
        <f>SUM(K40:K42)</f>
        <v>1235</v>
      </c>
      <c r="L44" s="205">
        <f>SUM(L40:L42)</f>
        <v>0</v>
      </c>
      <c r="M44" s="118" t="s">
        <v>11</v>
      </c>
      <c r="N44" s="119">
        <f>SUM(N40:N42)</f>
        <v>4475</v>
      </c>
      <c r="O44" s="213">
        <f>SUM(O40:O42)</f>
        <v>0</v>
      </c>
      <c r="P44" s="226" t="s">
        <v>11</v>
      </c>
      <c r="Q44" s="121">
        <f>SUM(Q40:Q42)</f>
        <v>150</v>
      </c>
      <c r="R44" s="205">
        <f>SUM(R40:R42)</f>
        <v>0</v>
      </c>
    </row>
    <row r="45" spans="1:18" ht="13.5" customHeight="1" thickBot="1">
      <c r="A45" s="227"/>
      <c r="B45" s="143"/>
      <c r="C45" s="207"/>
      <c r="D45" s="227"/>
      <c r="E45" s="143"/>
      <c r="F45" s="207"/>
      <c r="G45" s="227"/>
      <c r="H45" s="228"/>
      <c r="I45" s="209"/>
      <c r="J45" s="227"/>
      <c r="K45" s="143"/>
      <c r="L45" s="207"/>
      <c r="M45" s="227"/>
      <c r="N45" s="143"/>
      <c r="O45" s="207"/>
      <c r="P45" s="185"/>
      <c r="Q45" s="143"/>
      <c r="R45" s="207"/>
    </row>
    <row r="46" spans="1:13" ht="18" customHeight="1" thickBot="1">
      <c r="A46" s="76" t="s">
        <v>311</v>
      </c>
      <c r="B46" s="77"/>
      <c r="C46" s="78" t="s">
        <v>96</v>
      </c>
      <c r="D46" s="79" t="s">
        <v>97</v>
      </c>
      <c r="E46" s="80"/>
      <c r="F46" s="81" t="s">
        <v>3</v>
      </c>
      <c r="G46" s="82">
        <f>B52+E52+H52+K52+N52+Q52</f>
        <v>2385</v>
      </c>
      <c r="H46" s="83" t="s">
        <v>4</v>
      </c>
      <c r="I46" s="84">
        <f>C52+F52+I52+L52+O52+R52</f>
        <v>0</v>
      </c>
      <c r="J46" s="1"/>
      <c r="M46" s="122"/>
    </row>
    <row r="47" ht="5.25" customHeight="1" thickBot="1"/>
    <row r="48" spans="1:18" ht="16.5" customHeight="1">
      <c r="A48" s="90" t="s">
        <v>5</v>
      </c>
      <c r="B48" s="91"/>
      <c r="C48" s="92"/>
      <c r="D48" s="93" t="s">
        <v>6</v>
      </c>
      <c r="E48" s="94"/>
      <c r="F48" s="95"/>
      <c r="G48" s="96" t="s">
        <v>7</v>
      </c>
      <c r="H48" s="91"/>
      <c r="I48" s="92"/>
      <c r="J48" s="93" t="s">
        <v>8</v>
      </c>
      <c r="K48" s="94"/>
      <c r="L48" s="95"/>
      <c r="M48" s="97" t="s">
        <v>81</v>
      </c>
      <c r="N48" s="91"/>
      <c r="O48" s="92"/>
      <c r="P48" s="97" t="s">
        <v>22</v>
      </c>
      <c r="Q48" s="98"/>
      <c r="R48" s="99"/>
    </row>
    <row r="49" spans="1:18" ht="14.25" customHeight="1">
      <c r="A49" s="100" t="s">
        <v>9</v>
      </c>
      <c r="B49" s="101" t="s">
        <v>10</v>
      </c>
      <c r="C49" s="102" t="s">
        <v>198</v>
      </c>
      <c r="D49" s="103" t="s">
        <v>9</v>
      </c>
      <c r="E49" s="101" t="s">
        <v>10</v>
      </c>
      <c r="F49" s="102" t="s">
        <v>198</v>
      </c>
      <c r="G49" s="103" t="s">
        <v>9</v>
      </c>
      <c r="H49" s="101" t="s">
        <v>10</v>
      </c>
      <c r="I49" s="102" t="s">
        <v>198</v>
      </c>
      <c r="J49" s="103" t="s">
        <v>9</v>
      </c>
      <c r="K49" s="101" t="s">
        <v>10</v>
      </c>
      <c r="L49" s="102" t="s">
        <v>198</v>
      </c>
      <c r="M49" s="103" t="s">
        <v>9</v>
      </c>
      <c r="N49" s="101" t="s">
        <v>10</v>
      </c>
      <c r="O49" s="102" t="s">
        <v>198</v>
      </c>
      <c r="P49" s="100" t="s">
        <v>9</v>
      </c>
      <c r="Q49" s="101" t="s">
        <v>10</v>
      </c>
      <c r="R49" s="102" t="s">
        <v>198</v>
      </c>
    </row>
    <row r="50" spans="1:18" ht="17.25" customHeight="1">
      <c r="A50" s="104"/>
      <c r="B50" s="138"/>
      <c r="C50" s="196"/>
      <c r="D50" s="104"/>
      <c r="E50" s="189"/>
      <c r="F50" s="196"/>
      <c r="G50" s="104"/>
      <c r="H50" s="189"/>
      <c r="I50" s="196"/>
      <c r="J50" s="104" t="s">
        <v>99</v>
      </c>
      <c r="K50" s="194">
        <v>490</v>
      </c>
      <c r="L50" s="195"/>
      <c r="M50" s="104" t="s">
        <v>99</v>
      </c>
      <c r="N50" s="194">
        <v>1865</v>
      </c>
      <c r="O50" s="195"/>
      <c r="P50" s="104" t="s">
        <v>121</v>
      </c>
      <c r="Q50" s="194">
        <v>30</v>
      </c>
      <c r="R50" s="195"/>
    </row>
    <row r="51" spans="1:18" ht="17.25" customHeight="1">
      <c r="A51" s="179"/>
      <c r="B51" s="229"/>
      <c r="C51" s="201"/>
      <c r="D51" s="112"/>
      <c r="E51" s="115"/>
      <c r="F51" s="201"/>
      <c r="G51" s="179"/>
      <c r="H51" s="190"/>
      <c r="I51" s="201"/>
      <c r="J51" s="179"/>
      <c r="K51" s="190"/>
      <c r="L51" s="201"/>
      <c r="M51" s="179"/>
      <c r="N51" s="190"/>
      <c r="O51" s="201"/>
      <c r="P51" s="179"/>
      <c r="Q51" s="117"/>
      <c r="R51" s="201"/>
    </row>
    <row r="52" spans="1:18" ht="17.25" customHeight="1" thickBot="1">
      <c r="A52" s="118" t="s">
        <v>11</v>
      </c>
      <c r="B52" s="119">
        <f>SUM(B50:B51)</f>
        <v>0</v>
      </c>
      <c r="C52" s="205">
        <f>SUM(C50:C51)</f>
        <v>0</v>
      </c>
      <c r="D52" s="118" t="s">
        <v>11</v>
      </c>
      <c r="E52" s="119">
        <f>SUM(E50:E51)</f>
        <v>0</v>
      </c>
      <c r="F52" s="205">
        <f>SUM(F50:F51)</f>
        <v>0</v>
      </c>
      <c r="G52" s="118" t="s">
        <v>11</v>
      </c>
      <c r="H52" s="119">
        <f>SUM(H50:H51)</f>
        <v>0</v>
      </c>
      <c r="I52" s="205">
        <f>SUM(I50:I51)</f>
        <v>0</v>
      </c>
      <c r="J52" s="118" t="s">
        <v>11</v>
      </c>
      <c r="K52" s="119">
        <f>SUM(K50:K51)</f>
        <v>490</v>
      </c>
      <c r="L52" s="205">
        <f>SUM(L50:L51)</f>
        <v>0</v>
      </c>
      <c r="M52" s="118" t="s">
        <v>11</v>
      </c>
      <c r="N52" s="119">
        <f>SUM(N50:N51)</f>
        <v>1865</v>
      </c>
      <c r="O52" s="205">
        <f>SUM(O50:O51)</f>
        <v>0</v>
      </c>
      <c r="P52" s="226" t="s">
        <v>11</v>
      </c>
      <c r="Q52" s="121">
        <f>SUM(Q50:Q51)</f>
        <v>30</v>
      </c>
      <c r="R52" s="205">
        <f>SUM(R50:R51)</f>
        <v>0</v>
      </c>
    </row>
    <row r="53" ht="13.5" customHeight="1" thickBot="1"/>
    <row r="54" spans="1:16" ht="18" customHeight="1" thickBot="1">
      <c r="A54" s="76" t="s">
        <v>311</v>
      </c>
      <c r="B54" s="77"/>
      <c r="C54" s="78" t="s">
        <v>100</v>
      </c>
      <c r="D54" s="79" t="s">
        <v>101</v>
      </c>
      <c r="E54" s="80"/>
      <c r="F54" s="81" t="s">
        <v>3</v>
      </c>
      <c r="G54" s="82">
        <f>B70+E70+H70+K70+N70+Q70</f>
        <v>13665</v>
      </c>
      <c r="H54" s="83" t="s">
        <v>4</v>
      </c>
      <c r="I54" s="84">
        <f>C70+F70+I70+L70+O70+R70</f>
        <v>0</v>
      </c>
      <c r="J54" s="1"/>
      <c r="L54" s="148"/>
      <c r="M54" s="149"/>
      <c r="N54" s="1"/>
      <c r="P54" s="150"/>
    </row>
    <row r="55" ht="5.25" customHeight="1" thickBot="1"/>
    <row r="56" spans="1:18" ht="16.5" customHeight="1">
      <c r="A56" s="90" t="s">
        <v>5</v>
      </c>
      <c r="B56" s="91"/>
      <c r="C56" s="92"/>
      <c r="D56" s="93" t="s">
        <v>6</v>
      </c>
      <c r="E56" s="94"/>
      <c r="F56" s="95"/>
      <c r="G56" s="96" t="s">
        <v>7</v>
      </c>
      <c r="H56" s="91"/>
      <c r="I56" s="92"/>
      <c r="J56" s="93" t="s">
        <v>8</v>
      </c>
      <c r="K56" s="94"/>
      <c r="L56" s="95"/>
      <c r="M56" s="97" t="s">
        <v>81</v>
      </c>
      <c r="N56" s="91"/>
      <c r="O56" s="92"/>
      <c r="P56" s="97" t="s">
        <v>22</v>
      </c>
      <c r="Q56" s="98"/>
      <c r="R56" s="99"/>
    </row>
    <row r="57" spans="1:18" ht="14.25" customHeight="1">
      <c r="A57" s="100" t="s">
        <v>9</v>
      </c>
      <c r="B57" s="101" t="s">
        <v>10</v>
      </c>
      <c r="C57" s="102" t="s">
        <v>198</v>
      </c>
      <c r="D57" s="103" t="s">
        <v>9</v>
      </c>
      <c r="E57" s="101" t="s">
        <v>10</v>
      </c>
      <c r="F57" s="102" t="s">
        <v>198</v>
      </c>
      <c r="G57" s="103" t="s">
        <v>9</v>
      </c>
      <c r="H57" s="101" t="s">
        <v>10</v>
      </c>
      <c r="I57" s="102" t="s">
        <v>198</v>
      </c>
      <c r="J57" s="103" t="s">
        <v>9</v>
      </c>
      <c r="K57" s="101" t="s">
        <v>10</v>
      </c>
      <c r="L57" s="102" t="s">
        <v>198</v>
      </c>
      <c r="M57" s="103" t="s">
        <v>9</v>
      </c>
      <c r="N57" s="101" t="s">
        <v>10</v>
      </c>
      <c r="O57" s="102" t="s">
        <v>198</v>
      </c>
      <c r="P57" s="100" t="s">
        <v>9</v>
      </c>
      <c r="Q57" s="151" t="s">
        <v>10</v>
      </c>
      <c r="R57" s="102" t="s">
        <v>198</v>
      </c>
    </row>
    <row r="58" spans="1:18" ht="17.25" customHeight="1">
      <c r="A58" s="230" t="s">
        <v>220</v>
      </c>
      <c r="B58" s="153"/>
      <c r="C58" s="154"/>
      <c r="D58" s="230" t="s">
        <v>220</v>
      </c>
      <c r="E58" s="153"/>
      <c r="F58" s="154"/>
      <c r="G58" s="230" t="s">
        <v>220</v>
      </c>
      <c r="H58" s="153"/>
      <c r="I58" s="154"/>
      <c r="J58" s="230" t="s">
        <v>220</v>
      </c>
      <c r="K58" s="153"/>
      <c r="L58" s="154"/>
      <c r="M58" s="230" t="s">
        <v>220</v>
      </c>
      <c r="N58" s="153"/>
      <c r="O58" s="154"/>
      <c r="P58" s="230" t="s">
        <v>220</v>
      </c>
      <c r="Q58" s="155"/>
      <c r="R58" s="154"/>
    </row>
    <row r="59" spans="1:18" ht="17.25" customHeight="1">
      <c r="A59" s="104"/>
      <c r="B59" s="194"/>
      <c r="C59" s="195"/>
      <c r="D59" s="104"/>
      <c r="E59" s="194"/>
      <c r="F59" s="195"/>
      <c r="G59" s="104" t="s">
        <v>256</v>
      </c>
      <c r="H59" s="194">
        <v>950</v>
      </c>
      <c r="I59" s="195"/>
      <c r="J59" s="104" t="s">
        <v>102</v>
      </c>
      <c r="K59" s="194">
        <v>1295</v>
      </c>
      <c r="L59" s="195"/>
      <c r="M59" s="104" t="s">
        <v>102</v>
      </c>
      <c r="N59" s="194">
        <v>2200</v>
      </c>
      <c r="O59" s="195"/>
      <c r="P59" s="104" t="s">
        <v>123</v>
      </c>
      <c r="Q59" s="194">
        <v>165</v>
      </c>
      <c r="R59" s="195"/>
    </row>
    <row r="60" spans="1:18" ht="17.25" customHeight="1">
      <c r="A60" s="319"/>
      <c r="B60" s="123"/>
      <c r="C60" s="196"/>
      <c r="D60" s="319"/>
      <c r="E60" s="110"/>
      <c r="F60" s="196"/>
      <c r="G60" s="104"/>
      <c r="H60" s="194"/>
      <c r="I60" s="198"/>
      <c r="J60" s="104" t="s">
        <v>103</v>
      </c>
      <c r="K60" s="194">
        <v>510</v>
      </c>
      <c r="L60" s="198"/>
      <c r="M60" s="104" t="s">
        <v>235</v>
      </c>
      <c r="N60" s="194">
        <v>1970</v>
      </c>
      <c r="O60" s="198"/>
      <c r="P60" s="259" t="s">
        <v>272</v>
      </c>
      <c r="Q60" s="194">
        <v>40</v>
      </c>
      <c r="R60" s="198"/>
    </row>
    <row r="61" spans="1:18" ht="17.25" customHeight="1">
      <c r="A61" s="109"/>
      <c r="B61" s="123"/>
      <c r="C61" s="196"/>
      <c r="D61" s="109"/>
      <c r="E61" s="129"/>
      <c r="F61" s="196"/>
      <c r="G61" s="109"/>
      <c r="H61" s="139"/>
      <c r="I61" s="198"/>
      <c r="J61" s="109"/>
      <c r="K61" s="110"/>
      <c r="L61" s="196"/>
      <c r="M61" s="259" t="s">
        <v>279</v>
      </c>
      <c r="N61" s="194">
        <v>925</v>
      </c>
      <c r="O61" s="198"/>
      <c r="P61" s="260" t="s">
        <v>287</v>
      </c>
      <c r="Q61" s="194">
        <v>10</v>
      </c>
      <c r="R61" s="198"/>
    </row>
    <row r="62" spans="1:18" ht="17.25" customHeight="1">
      <c r="A62" s="109"/>
      <c r="B62" s="123"/>
      <c r="C62" s="196"/>
      <c r="D62" s="109"/>
      <c r="E62" s="110"/>
      <c r="F62" s="196"/>
      <c r="G62" s="104"/>
      <c r="H62" s="194"/>
      <c r="I62" s="198"/>
      <c r="J62" s="109"/>
      <c r="K62" s="110"/>
      <c r="L62" s="196"/>
      <c r="M62" s="104" t="s">
        <v>104</v>
      </c>
      <c r="N62" s="194">
        <v>995</v>
      </c>
      <c r="O62" s="198"/>
      <c r="P62" s="259" t="s">
        <v>288</v>
      </c>
      <c r="Q62" s="194">
        <v>20</v>
      </c>
      <c r="R62" s="198"/>
    </row>
    <row r="63" spans="1:18" ht="17.25" customHeight="1">
      <c r="A63" s="134"/>
      <c r="B63" s="135"/>
      <c r="C63" s="196"/>
      <c r="D63" s="134"/>
      <c r="E63" s="136"/>
      <c r="F63" s="196"/>
      <c r="G63" s="134"/>
      <c r="H63" s="136"/>
      <c r="I63" s="309"/>
      <c r="J63" s="134"/>
      <c r="K63" s="136"/>
      <c r="L63" s="196"/>
      <c r="M63" s="231"/>
      <c r="N63" s="232"/>
      <c r="O63" s="198"/>
      <c r="P63" s="233"/>
      <c r="Q63" s="145"/>
      <c r="R63" s="196"/>
    </row>
    <row r="64" spans="1:18" ht="17.25" customHeight="1">
      <c r="A64" s="234" t="s">
        <v>210</v>
      </c>
      <c r="B64" s="235">
        <f>SUM(B59:B63)</f>
        <v>0</v>
      </c>
      <c r="C64" s="236">
        <f>SUM(C59:C63)</f>
        <v>0</v>
      </c>
      <c r="D64" s="234" t="s">
        <v>210</v>
      </c>
      <c r="E64" s="237">
        <f>SUM(E59:E63)</f>
        <v>0</v>
      </c>
      <c r="F64" s="236">
        <f>SUM(F59:F63)</f>
        <v>0</v>
      </c>
      <c r="G64" s="234" t="s">
        <v>210</v>
      </c>
      <c r="H64" s="237">
        <f>SUM(H59:H63)</f>
        <v>950</v>
      </c>
      <c r="I64" s="236">
        <f>SUM(I59:I63)</f>
        <v>0</v>
      </c>
      <c r="J64" s="234" t="s">
        <v>210</v>
      </c>
      <c r="K64" s="237">
        <f>SUM(K59:K63)</f>
        <v>1805</v>
      </c>
      <c r="L64" s="236">
        <f>SUM(L59:L63)</f>
        <v>0</v>
      </c>
      <c r="M64" s="234" t="s">
        <v>210</v>
      </c>
      <c r="N64" s="238">
        <f>SUM(N59:N63)</f>
        <v>6090</v>
      </c>
      <c r="O64" s="239">
        <f>SUM(O59:O63)</f>
        <v>0</v>
      </c>
      <c r="P64" s="234" t="s">
        <v>210</v>
      </c>
      <c r="Q64" s="240">
        <f>SUM(Q59:Q63)</f>
        <v>235</v>
      </c>
      <c r="R64" s="236">
        <f>SUM(R59:R63)</f>
        <v>0</v>
      </c>
    </row>
    <row r="65" spans="1:18" ht="17.25" customHeight="1">
      <c r="A65" s="230" t="s">
        <v>221</v>
      </c>
      <c r="B65" s="123"/>
      <c r="C65" s="196"/>
      <c r="D65" s="230" t="s">
        <v>221</v>
      </c>
      <c r="E65" s="110"/>
      <c r="F65" s="196"/>
      <c r="G65" s="230" t="s">
        <v>221</v>
      </c>
      <c r="H65" s="110"/>
      <c r="I65" s="196"/>
      <c r="J65" s="230" t="s">
        <v>221</v>
      </c>
      <c r="K65" s="110"/>
      <c r="L65" s="196"/>
      <c r="M65" s="230" t="s">
        <v>221</v>
      </c>
      <c r="N65" s="189"/>
      <c r="O65" s="196"/>
      <c r="P65" s="230" t="s">
        <v>221</v>
      </c>
      <c r="Q65" s="129"/>
      <c r="R65" s="196"/>
    </row>
    <row r="66" spans="1:18" ht="17.25" customHeight="1">
      <c r="A66" s="241"/>
      <c r="B66" s="242"/>
      <c r="C66" s="196"/>
      <c r="D66" s="241"/>
      <c r="E66" s="243"/>
      <c r="F66" s="196"/>
      <c r="G66" s="104" t="s">
        <v>108</v>
      </c>
      <c r="H66" s="194">
        <v>135</v>
      </c>
      <c r="I66" s="195"/>
      <c r="J66" s="104" t="s">
        <v>109</v>
      </c>
      <c r="K66" s="194">
        <v>400</v>
      </c>
      <c r="L66" s="195"/>
      <c r="M66" s="104" t="s">
        <v>114</v>
      </c>
      <c r="N66" s="194">
        <v>2185</v>
      </c>
      <c r="O66" s="195"/>
      <c r="P66" s="104" t="s">
        <v>270</v>
      </c>
      <c r="Q66" s="194">
        <v>30</v>
      </c>
      <c r="R66" s="195"/>
    </row>
    <row r="67" spans="1:18" ht="17.25" customHeight="1">
      <c r="A67" s="241"/>
      <c r="B67" s="242"/>
      <c r="C67" s="196"/>
      <c r="D67" s="241"/>
      <c r="E67" s="243"/>
      <c r="F67" s="196"/>
      <c r="G67" s="104" t="s">
        <v>109</v>
      </c>
      <c r="H67" s="194">
        <v>255</v>
      </c>
      <c r="I67" s="198"/>
      <c r="J67" s="104"/>
      <c r="K67" s="194"/>
      <c r="L67" s="198"/>
      <c r="M67" s="259" t="s">
        <v>269</v>
      </c>
      <c r="N67" s="194">
        <v>1540</v>
      </c>
      <c r="O67" s="198"/>
      <c r="P67" s="104" t="s">
        <v>124</v>
      </c>
      <c r="Q67" s="194">
        <v>40</v>
      </c>
      <c r="R67" s="198"/>
    </row>
    <row r="68" spans="1:18" ht="17.25" customHeight="1">
      <c r="A68" s="241"/>
      <c r="B68" s="242"/>
      <c r="C68" s="196"/>
      <c r="D68" s="241"/>
      <c r="E68" s="243"/>
      <c r="F68" s="196"/>
      <c r="G68" s="241"/>
      <c r="H68" s="244"/>
      <c r="I68" s="198"/>
      <c r="J68" s="104"/>
      <c r="K68" s="194"/>
      <c r="L68" s="198"/>
      <c r="M68" s="245"/>
      <c r="N68" s="246"/>
      <c r="O68" s="196"/>
      <c r="P68" s="245"/>
      <c r="Q68" s="247"/>
      <c r="R68" s="196"/>
    </row>
    <row r="69" spans="1:18" ht="17.25" customHeight="1">
      <c r="A69" s="248" t="s">
        <v>210</v>
      </c>
      <c r="B69" s="113">
        <f>SUM(B66:B68)</f>
        <v>0</v>
      </c>
      <c r="C69" s="201">
        <f>SUM(C66:C68)</f>
        <v>0</v>
      </c>
      <c r="D69" s="248" t="s">
        <v>210</v>
      </c>
      <c r="E69" s="115">
        <f>SUM(E66:E68)</f>
        <v>0</v>
      </c>
      <c r="F69" s="201">
        <f>SUM(F66:F68)</f>
        <v>0</v>
      </c>
      <c r="G69" s="248" t="s">
        <v>210</v>
      </c>
      <c r="H69" s="115">
        <f>SUM(H66:H68)</f>
        <v>390</v>
      </c>
      <c r="I69" s="201">
        <f>SUM(I66:I68)</f>
        <v>0</v>
      </c>
      <c r="J69" s="248" t="s">
        <v>210</v>
      </c>
      <c r="K69" s="117">
        <f>SUM(K66:K68)</f>
        <v>400</v>
      </c>
      <c r="L69" s="201">
        <f>SUM(L66:L68)</f>
        <v>0</v>
      </c>
      <c r="M69" s="248" t="s">
        <v>210</v>
      </c>
      <c r="N69" s="115">
        <f>SUM(N66:N68)</f>
        <v>3725</v>
      </c>
      <c r="O69" s="201">
        <f>SUM(O66:O68)</f>
        <v>0</v>
      </c>
      <c r="P69" s="248" t="s">
        <v>210</v>
      </c>
      <c r="Q69" s="117">
        <f>SUM(Q66:Q68)</f>
        <v>70</v>
      </c>
      <c r="R69" s="201">
        <f>SUM(R66:R68)</f>
        <v>0</v>
      </c>
    </row>
    <row r="70" spans="1:18" ht="17.25" customHeight="1" thickBot="1">
      <c r="A70" s="118" t="s">
        <v>11</v>
      </c>
      <c r="B70" s="119">
        <f>SUM(B64+B69)</f>
        <v>0</v>
      </c>
      <c r="C70" s="205">
        <f>SUM(C64+C69)</f>
        <v>0</v>
      </c>
      <c r="D70" s="118" t="s">
        <v>11</v>
      </c>
      <c r="E70" s="119">
        <f>SUM(E64+E69)</f>
        <v>0</v>
      </c>
      <c r="F70" s="205">
        <f>SUM(F64+F69)</f>
        <v>0</v>
      </c>
      <c r="G70" s="118" t="s">
        <v>11</v>
      </c>
      <c r="H70" s="119">
        <f>SUM(H64+H69)</f>
        <v>1340</v>
      </c>
      <c r="I70" s="205">
        <f>SUM(I64+I69)</f>
        <v>0</v>
      </c>
      <c r="J70" s="118" t="s">
        <v>11</v>
      </c>
      <c r="K70" s="119">
        <f>SUM(K64+K69)</f>
        <v>2205</v>
      </c>
      <c r="L70" s="205">
        <f>SUM(L64+L69)</f>
        <v>0</v>
      </c>
      <c r="M70" s="118" t="s">
        <v>11</v>
      </c>
      <c r="N70" s="119">
        <f>SUM(N64+N69)</f>
        <v>9815</v>
      </c>
      <c r="O70" s="205">
        <f>SUM(O64+O69)</f>
        <v>0</v>
      </c>
      <c r="P70" s="118" t="s">
        <v>11</v>
      </c>
      <c r="Q70" s="121">
        <f>SUM(Q64+Q69)</f>
        <v>305</v>
      </c>
      <c r="R70" s="205">
        <f>SUM(R64+R69)</f>
        <v>0</v>
      </c>
    </row>
    <row r="71" ht="13.5" customHeight="1" thickBot="1">
      <c r="J71" s="249"/>
    </row>
    <row r="72" spans="1:16" ht="18" customHeight="1" thickBot="1">
      <c r="A72" s="76" t="s">
        <v>311</v>
      </c>
      <c r="B72" s="77"/>
      <c r="C72" s="78" t="s">
        <v>105</v>
      </c>
      <c r="D72" s="79" t="s">
        <v>106</v>
      </c>
      <c r="E72" s="80"/>
      <c r="F72" s="81" t="s">
        <v>3</v>
      </c>
      <c r="G72" s="82">
        <f>B83+E83+H83+K83+N83+Q83</f>
        <v>11090</v>
      </c>
      <c r="H72" s="83" t="s">
        <v>4</v>
      </c>
      <c r="I72" s="84">
        <f>C83+F83+I83+L83+O83+R83</f>
        <v>0</v>
      </c>
      <c r="J72" s="1"/>
      <c r="L72" s="148"/>
      <c r="M72" s="149"/>
      <c r="N72" s="1"/>
      <c r="P72" s="150"/>
    </row>
    <row r="73" ht="5.25" customHeight="1" thickBot="1"/>
    <row r="74" spans="1:18" ht="16.5" customHeight="1">
      <c r="A74" s="90" t="s">
        <v>5</v>
      </c>
      <c r="B74" s="91"/>
      <c r="C74" s="92"/>
      <c r="D74" s="93" t="s">
        <v>6</v>
      </c>
      <c r="E74" s="94"/>
      <c r="F74" s="95"/>
      <c r="G74" s="96" t="s">
        <v>7</v>
      </c>
      <c r="H74" s="91"/>
      <c r="I74" s="92"/>
      <c r="J74" s="93" t="s">
        <v>8</v>
      </c>
      <c r="K74" s="94"/>
      <c r="L74" s="95"/>
      <c r="M74" s="97" t="s">
        <v>81</v>
      </c>
      <c r="N74" s="91"/>
      <c r="O74" s="92"/>
      <c r="P74" s="97" t="s">
        <v>22</v>
      </c>
      <c r="Q74" s="98"/>
      <c r="R74" s="99"/>
    </row>
    <row r="75" spans="1:18" ht="14.25" customHeight="1">
      <c r="A75" s="100" t="s">
        <v>9</v>
      </c>
      <c r="B75" s="101" t="s">
        <v>10</v>
      </c>
      <c r="C75" s="102" t="s">
        <v>198</v>
      </c>
      <c r="D75" s="103" t="s">
        <v>9</v>
      </c>
      <c r="E75" s="101" t="s">
        <v>10</v>
      </c>
      <c r="F75" s="102" t="s">
        <v>198</v>
      </c>
      <c r="G75" s="103" t="s">
        <v>9</v>
      </c>
      <c r="H75" s="101" t="s">
        <v>10</v>
      </c>
      <c r="I75" s="102" t="s">
        <v>198</v>
      </c>
      <c r="J75" s="103" t="s">
        <v>9</v>
      </c>
      <c r="K75" s="101" t="s">
        <v>10</v>
      </c>
      <c r="L75" s="102" t="s">
        <v>198</v>
      </c>
      <c r="M75" s="103" t="s">
        <v>9</v>
      </c>
      <c r="N75" s="101" t="s">
        <v>10</v>
      </c>
      <c r="O75" s="102" t="s">
        <v>198</v>
      </c>
      <c r="P75" s="100" t="s">
        <v>9</v>
      </c>
      <c r="Q75" s="250" t="s">
        <v>10</v>
      </c>
      <c r="R75" s="102" t="s">
        <v>198</v>
      </c>
    </row>
    <row r="76" spans="1:18" ht="17.25" customHeight="1">
      <c r="A76" s="109"/>
      <c r="B76" s="123"/>
      <c r="C76" s="196"/>
      <c r="D76" s="104"/>
      <c r="E76" s="110"/>
      <c r="F76" s="196"/>
      <c r="G76" s="104" t="s">
        <v>107</v>
      </c>
      <c r="H76" s="194">
        <v>300</v>
      </c>
      <c r="I76" s="195"/>
      <c r="J76" s="104" t="s">
        <v>107</v>
      </c>
      <c r="K76" s="194">
        <v>260</v>
      </c>
      <c r="L76" s="195"/>
      <c r="M76" s="104" t="s">
        <v>115</v>
      </c>
      <c r="N76" s="194">
        <v>1410</v>
      </c>
      <c r="O76" s="195"/>
      <c r="P76" s="104" t="s">
        <v>125</v>
      </c>
      <c r="Q76" s="194">
        <v>30</v>
      </c>
      <c r="R76" s="195"/>
    </row>
    <row r="77" spans="1:18" ht="17.25" customHeight="1">
      <c r="A77" s="109"/>
      <c r="B77" s="123"/>
      <c r="C77" s="196"/>
      <c r="D77" s="104"/>
      <c r="E77" s="110"/>
      <c r="F77" s="196"/>
      <c r="G77" s="104" t="s">
        <v>110</v>
      </c>
      <c r="H77" s="194">
        <v>265</v>
      </c>
      <c r="I77" s="198"/>
      <c r="J77" s="104" t="s">
        <v>111</v>
      </c>
      <c r="K77" s="194">
        <v>260</v>
      </c>
      <c r="L77" s="198"/>
      <c r="M77" s="104" t="s">
        <v>116</v>
      </c>
      <c r="N77" s="194">
        <v>1905</v>
      </c>
      <c r="O77" s="198"/>
      <c r="P77" s="104" t="s">
        <v>126</v>
      </c>
      <c r="Q77" s="194">
        <v>45</v>
      </c>
      <c r="R77" s="198"/>
    </row>
    <row r="78" spans="1:18" ht="17.25" customHeight="1">
      <c r="A78" s="109"/>
      <c r="B78" s="123"/>
      <c r="C78" s="196"/>
      <c r="D78" s="109"/>
      <c r="E78" s="110"/>
      <c r="F78" s="196"/>
      <c r="G78" s="308"/>
      <c r="H78" s="194"/>
      <c r="I78" s="198"/>
      <c r="J78" s="104" t="s">
        <v>112</v>
      </c>
      <c r="K78" s="194">
        <v>70</v>
      </c>
      <c r="L78" s="198"/>
      <c r="M78" s="104" t="s">
        <v>112</v>
      </c>
      <c r="N78" s="194">
        <v>1260</v>
      </c>
      <c r="O78" s="198"/>
      <c r="P78" s="104" t="s">
        <v>213</v>
      </c>
      <c r="Q78" s="194">
        <v>10</v>
      </c>
      <c r="R78" s="198"/>
    </row>
    <row r="79" spans="1:18" ht="17.25" customHeight="1">
      <c r="A79" s="109"/>
      <c r="B79" s="123"/>
      <c r="C79" s="196"/>
      <c r="D79" s="109"/>
      <c r="E79" s="110"/>
      <c r="F79" s="196"/>
      <c r="G79" s="319"/>
      <c r="H79" s="110"/>
      <c r="I79" s="196"/>
      <c r="J79" s="104" t="s">
        <v>236</v>
      </c>
      <c r="K79" s="194">
        <v>300</v>
      </c>
      <c r="L79" s="198"/>
      <c r="M79" s="316" t="s">
        <v>308</v>
      </c>
      <c r="N79" s="194">
        <v>650</v>
      </c>
      <c r="O79" s="198"/>
      <c r="P79" s="104" t="s">
        <v>127</v>
      </c>
      <c r="Q79" s="194">
        <v>60</v>
      </c>
      <c r="R79" s="198"/>
    </row>
    <row r="80" spans="1:18" ht="17.25" customHeight="1">
      <c r="A80" s="109"/>
      <c r="B80" s="123"/>
      <c r="C80" s="196"/>
      <c r="D80" s="109"/>
      <c r="E80" s="129"/>
      <c r="F80" s="196"/>
      <c r="G80" s="109"/>
      <c r="H80" s="110"/>
      <c r="I80" s="196"/>
      <c r="J80" s="104" t="s">
        <v>113</v>
      </c>
      <c r="K80" s="194">
        <v>275</v>
      </c>
      <c r="L80" s="198"/>
      <c r="M80" s="259" t="s">
        <v>309</v>
      </c>
      <c r="N80" s="194">
        <v>2000</v>
      </c>
      <c r="O80" s="198"/>
      <c r="P80" s="104" t="s">
        <v>128</v>
      </c>
      <c r="Q80" s="194">
        <v>20</v>
      </c>
      <c r="R80" s="198"/>
    </row>
    <row r="81" spans="1:18" ht="17.25" customHeight="1">
      <c r="A81" s="109"/>
      <c r="B81" s="123"/>
      <c r="C81" s="196"/>
      <c r="D81" s="251"/>
      <c r="E81" s="129"/>
      <c r="F81" s="196"/>
      <c r="G81" s="131"/>
      <c r="H81" s="110"/>
      <c r="I81" s="196"/>
      <c r="J81" s="109"/>
      <c r="K81" s="129"/>
      <c r="L81" s="196"/>
      <c r="M81" s="259" t="s">
        <v>310</v>
      </c>
      <c r="N81" s="194">
        <v>1970</v>
      </c>
      <c r="O81" s="198"/>
      <c r="P81" s="197"/>
      <c r="Q81" s="194"/>
      <c r="R81" s="198"/>
    </row>
    <row r="82" spans="1:18" ht="17.25" customHeight="1">
      <c r="A82" s="112"/>
      <c r="B82" s="113"/>
      <c r="C82" s="201"/>
      <c r="D82" s="252"/>
      <c r="E82" s="117"/>
      <c r="F82" s="201"/>
      <c r="G82" s="112"/>
      <c r="H82" s="115"/>
      <c r="I82" s="201"/>
      <c r="J82" s="112"/>
      <c r="K82" s="117"/>
      <c r="L82" s="201"/>
      <c r="M82" s="112"/>
      <c r="N82" s="117"/>
      <c r="O82" s="201"/>
      <c r="P82" s="217"/>
      <c r="Q82" s="117"/>
      <c r="R82" s="201"/>
    </row>
    <row r="83" spans="1:18" ht="17.25" customHeight="1" thickBot="1">
      <c r="A83" s="118" t="s">
        <v>11</v>
      </c>
      <c r="B83" s="119">
        <f>SUM(B76:B82)</f>
        <v>0</v>
      </c>
      <c r="C83" s="205">
        <f>SUM(C76:C82)</f>
        <v>0</v>
      </c>
      <c r="D83" s="118" t="s">
        <v>11</v>
      </c>
      <c r="E83" s="119">
        <f>SUM(E76:E82)</f>
        <v>0</v>
      </c>
      <c r="F83" s="205">
        <f>SUM(F76:F82)</f>
        <v>0</v>
      </c>
      <c r="G83" s="118" t="s">
        <v>11</v>
      </c>
      <c r="H83" s="119">
        <f>SUM(H76:H82)</f>
        <v>565</v>
      </c>
      <c r="I83" s="205">
        <f>SUM(I76:I82)</f>
        <v>0</v>
      </c>
      <c r="J83" s="118" t="s">
        <v>11</v>
      </c>
      <c r="K83" s="119">
        <f>SUM(K76:K82)</f>
        <v>1165</v>
      </c>
      <c r="L83" s="205">
        <f>SUM(L76:L82)</f>
        <v>0</v>
      </c>
      <c r="M83" s="118" t="s">
        <v>11</v>
      </c>
      <c r="N83" s="119">
        <f>SUM(N76:N82)</f>
        <v>9195</v>
      </c>
      <c r="O83" s="205">
        <f>SUM(O76:O82)</f>
        <v>0</v>
      </c>
      <c r="P83" s="118" t="s">
        <v>11</v>
      </c>
      <c r="Q83" s="121">
        <f>SUM(Q76:Q82)</f>
        <v>165</v>
      </c>
      <c r="R83" s="205">
        <f>SUM(R76:R82)</f>
        <v>0</v>
      </c>
    </row>
  </sheetData>
  <sheetProtection/>
  <mergeCells count="5">
    <mergeCell ref="N1:O1"/>
    <mergeCell ref="N2:O2"/>
    <mergeCell ref="A2:E2"/>
    <mergeCell ref="F2:I2"/>
    <mergeCell ref="F1:I1"/>
  </mergeCells>
  <conditionalFormatting sqref="C8:C14 F8:F14 I8:I14 L8:L14 O8:O14 R8:R14 C20:C24 F20:F24 I20:I24 L20:L24 O20:O24 R20:R24 C30:C34 F30:F34 I30:I34 L30:L34 O30:O34 R30:R34 C40:C44 F40:F44 I40:I44 L40:L44 O40:O44 R40:R44 C50:C52 F50:F52 I50:I52 L50:L52 O50:O52 R50:R52 C59:C70 F59:F70 I59:I70 L59:L70 O59:O70 R59:R70 C76:C83 F76:F83 I76:I83 L76:L83 O76:O83 R76:R83 B40:B41 E76:E77 B8:B9 E8 H8:H10 N76:N81 N8:N9 K8:K11 Q20:Q22 N20:N22 K20:K22 H20:H21 E20:E22 K30 N30:N32 Q30 N50 N59:N62 K59:K60 H76:H78 Q8:Q11">
    <cfRule type="cellIs" priority="29" dxfId="70" operator="greaterThan" stopIfTrue="1">
      <formula>A8</formula>
    </cfRule>
  </conditionalFormatting>
  <conditionalFormatting sqref="B20">
    <cfRule type="cellIs" priority="28" dxfId="70" operator="greaterThan" stopIfTrue="1">
      <formula>A20</formula>
    </cfRule>
  </conditionalFormatting>
  <conditionalFormatting sqref="B30">
    <cfRule type="cellIs" priority="27" dxfId="70" operator="greaterThan" stopIfTrue="1">
      <formula>A30</formula>
    </cfRule>
  </conditionalFormatting>
  <conditionalFormatting sqref="E30">
    <cfRule type="cellIs" priority="26" dxfId="70" operator="greaterThan" stopIfTrue="1">
      <formula>D30</formula>
    </cfRule>
  </conditionalFormatting>
  <conditionalFormatting sqref="H30">
    <cfRule type="cellIs" priority="25" dxfId="70" operator="greaterThan" stopIfTrue="1">
      <formula>G30</formula>
    </cfRule>
  </conditionalFormatting>
  <conditionalFormatting sqref="Q40:Q41">
    <cfRule type="cellIs" priority="24" dxfId="70" operator="greaterThan" stopIfTrue="1">
      <formula>P40</formula>
    </cfRule>
  </conditionalFormatting>
  <conditionalFormatting sqref="N40:N42">
    <cfRule type="cellIs" priority="23" dxfId="70" operator="greaterThan" stopIfTrue="1">
      <formula>M40</formula>
    </cfRule>
  </conditionalFormatting>
  <conditionalFormatting sqref="K40:K41">
    <cfRule type="cellIs" priority="22" dxfId="70" operator="greaterThan" stopIfTrue="1">
      <formula>J40</formula>
    </cfRule>
  </conditionalFormatting>
  <conditionalFormatting sqref="H41">
    <cfRule type="cellIs" priority="21" dxfId="70" operator="greaterThan" stopIfTrue="1">
      <formula>G41</formula>
    </cfRule>
  </conditionalFormatting>
  <conditionalFormatting sqref="E40">
    <cfRule type="cellIs" priority="20" dxfId="70" operator="greaterThan" stopIfTrue="1">
      <formula>D40</formula>
    </cfRule>
  </conditionalFormatting>
  <conditionalFormatting sqref="K50">
    <cfRule type="cellIs" priority="19" dxfId="70" operator="greaterThan" stopIfTrue="1">
      <formula>J50</formula>
    </cfRule>
  </conditionalFormatting>
  <conditionalFormatting sqref="Q50">
    <cfRule type="cellIs" priority="18" dxfId="70" operator="greaterThan" stopIfTrue="1">
      <formula>P50</formula>
    </cfRule>
  </conditionalFormatting>
  <conditionalFormatting sqref="Q59:Q62">
    <cfRule type="cellIs" priority="17" dxfId="70" operator="greaterThan" stopIfTrue="1">
      <formula>P59</formula>
    </cfRule>
  </conditionalFormatting>
  <conditionalFormatting sqref="E59">
    <cfRule type="cellIs" priority="15" dxfId="70" operator="greaterThan" stopIfTrue="1">
      <formula>D59</formula>
    </cfRule>
  </conditionalFormatting>
  <conditionalFormatting sqref="B59">
    <cfRule type="cellIs" priority="14" dxfId="70" operator="greaterThan" stopIfTrue="1">
      <formula>A59</formula>
    </cfRule>
  </conditionalFormatting>
  <conditionalFormatting sqref="H66:H67">
    <cfRule type="cellIs" priority="13" dxfId="70" operator="greaterThan" stopIfTrue="1">
      <formula>G66</formula>
    </cfRule>
  </conditionalFormatting>
  <conditionalFormatting sqref="N66:N67">
    <cfRule type="cellIs" priority="12" dxfId="70" operator="greaterThan" stopIfTrue="1">
      <formula>M66</formula>
    </cfRule>
  </conditionalFormatting>
  <conditionalFormatting sqref="Q66:Q67">
    <cfRule type="cellIs" priority="11" dxfId="70" operator="greaterThan" stopIfTrue="1">
      <formula>P66</formula>
    </cfRule>
  </conditionalFormatting>
  <conditionalFormatting sqref="K76:K80">
    <cfRule type="cellIs" priority="10" dxfId="70" operator="greaterThan" stopIfTrue="1">
      <formula>J76</formula>
    </cfRule>
  </conditionalFormatting>
  <conditionalFormatting sqref="Q76:Q81">
    <cfRule type="cellIs" priority="9" dxfId="70" operator="greaterThan" stopIfTrue="1">
      <formula>P76</formula>
    </cfRule>
  </conditionalFormatting>
  <conditionalFormatting sqref="H62">
    <cfRule type="cellIs" priority="8" dxfId="70" operator="greaterThan" stopIfTrue="1">
      <formula>G62</formula>
    </cfRule>
  </conditionalFormatting>
  <conditionalFormatting sqref="H59">
    <cfRule type="cellIs" priority="7" dxfId="70" operator="greaterThan" stopIfTrue="1">
      <formula>G59</formula>
    </cfRule>
  </conditionalFormatting>
  <conditionalFormatting sqref="H60">
    <cfRule type="cellIs" priority="6" dxfId="70" operator="greaterThan" stopIfTrue="1">
      <formula>G60</formula>
    </cfRule>
  </conditionalFormatting>
  <conditionalFormatting sqref="H42">
    <cfRule type="cellIs" priority="5" dxfId="70" operator="greaterThan" stopIfTrue="1">
      <formula>G42</formula>
    </cfRule>
  </conditionalFormatting>
  <conditionalFormatting sqref="H40">
    <cfRule type="cellIs" priority="4" dxfId="70" operator="greaterThan" stopIfTrue="1">
      <formula>G40</formula>
    </cfRule>
  </conditionalFormatting>
  <conditionalFormatting sqref="K68">
    <cfRule type="cellIs" priority="3" dxfId="70" operator="greaterThan" stopIfTrue="1">
      <formula>J68</formula>
    </cfRule>
  </conditionalFormatting>
  <conditionalFormatting sqref="K66">
    <cfRule type="cellIs" priority="2" dxfId="70" operator="greaterThan" stopIfTrue="1">
      <formula>J66</formula>
    </cfRule>
  </conditionalFormatting>
  <conditionalFormatting sqref="K67">
    <cfRule type="cellIs" priority="1" dxfId="70" operator="greaterThan" stopIfTrue="1">
      <formula>J67</formula>
    </cfRule>
  </conditionalFormatting>
  <printOptions horizontalCentered="1"/>
  <pageMargins left="0.3937007874015748" right="0.3937007874015748" top="0.5511811023622047" bottom="0" header="0.2755905511811024" footer="0.1968503937007874"/>
  <pageSetup horizontalDpi="600" verticalDpi="600" orientation="portrait" paperSize="12" scale="80" r:id="rId4"/>
  <headerFooter alignWithMargins="0">
    <oddHeader>&amp;L&amp;"ＭＳ Ｐ明朝,太字"&amp;16折込広告企画書　佐賀地区 No.2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4"/>
  <sheetViews>
    <sheetView zoomScale="90" zoomScaleNormal="90" zoomScaleSheetLayoutView="75" zoomScalePageLayoutView="0" workbookViewId="0" topLeftCell="A1">
      <pane ySplit="2" topLeftCell="A3" activePane="bottomLeft" state="frozen"/>
      <selection pane="topLeft" activeCell="D23" sqref="D23"/>
      <selection pane="bottomLeft" activeCell="T27" sqref="T27"/>
    </sheetView>
  </sheetViews>
  <sheetFormatPr defaultColWidth="9.00390625" defaultRowHeight="13.5"/>
  <cols>
    <col min="1" max="1" width="9.125" style="66" customWidth="1"/>
    <col min="2" max="2" width="7.375" style="66" customWidth="1"/>
    <col min="3" max="3" width="7.625" style="66" customWidth="1"/>
    <col min="4" max="4" width="9.125" style="66" customWidth="1"/>
    <col min="5" max="5" width="7.375" style="66" customWidth="1"/>
    <col min="6" max="6" width="7.625" style="66" customWidth="1"/>
    <col min="7" max="7" width="9.125" style="66" customWidth="1"/>
    <col min="8" max="8" width="7.375" style="66" customWidth="1"/>
    <col min="9" max="9" width="7.625" style="66" customWidth="1"/>
    <col min="10" max="10" width="9.125" style="66" customWidth="1"/>
    <col min="11" max="11" width="7.375" style="66" customWidth="1"/>
    <col min="12" max="12" width="7.625" style="66" customWidth="1"/>
    <col min="13" max="13" width="9.125" style="66" customWidth="1"/>
    <col min="14" max="14" width="7.375" style="66" customWidth="1"/>
    <col min="15" max="15" width="7.625" style="66" customWidth="1"/>
    <col min="16" max="16" width="9.125" style="66" customWidth="1"/>
    <col min="17" max="17" width="7.375" style="66" customWidth="1"/>
    <col min="18" max="18" width="7.625" style="66" customWidth="1"/>
    <col min="19" max="19" width="1.75390625" style="66" customWidth="1"/>
    <col min="20" max="16384" width="9.00390625" style="66" customWidth="1"/>
  </cols>
  <sheetData>
    <row r="1" spans="1:18" ht="16.5" customHeight="1">
      <c r="A1" s="56" t="s">
        <v>0</v>
      </c>
      <c r="B1" s="57"/>
      <c r="C1" s="58"/>
      <c r="D1" s="59"/>
      <c r="E1" s="58"/>
      <c r="F1" s="363" t="s">
        <v>1</v>
      </c>
      <c r="G1" s="364"/>
      <c r="H1" s="364"/>
      <c r="I1" s="365"/>
      <c r="J1" s="60" t="s">
        <v>2</v>
      </c>
      <c r="K1" s="61" t="s">
        <v>23</v>
      </c>
      <c r="L1" s="62"/>
      <c r="M1" s="63"/>
      <c r="N1" s="356" t="s">
        <v>20</v>
      </c>
      <c r="O1" s="357"/>
      <c r="P1" s="64"/>
      <c r="Q1" s="1"/>
      <c r="R1" s="65"/>
    </row>
    <row r="2" spans="1:18" ht="34.5" customHeight="1" thickBot="1">
      <c r="A2" s="368">
        <f>'佐賀市・神埼市・神埼郡・三養基郡'!A2</f>
        <v>0</v>
      </c>
      <c r="B2" s="369"/>
      <c r="C2" s="369"/>
      <c r="D2" s="369"/>
      <c r="E2" s="369"/>
      <c r="F2" s="360" t="str">
        <f>'佐賀市・神埼市・神埼郡・三養基郡'!F2</f>
        <v>平成　　　年　　　月　　　日（　　　）</v>
      </c>
      <c r="G2" s="361"/>
      <c r="H2" s="361"/>
      <c r="I2" s="362"/>
      <c r="J2" s="67">
        <f>'佐賀市・神埼市・神埼郡・三養基郡'!J2</f>
        <v>0</v>
      </c>
      <c r="K2" s="68">
        <f>'佐賀市・神埼市・神埼郡・三養基郡'!K2</f>
        <v>0</v>
      </c>
      <c r="L2" s="69"/>
      <c r="M2" s="70"/>
      <c r="N2" s="358"/>
      <c r="O2" s="359"/>
      <c r="P2" s="71"/>
      <c r="Q2" s="72"/>
      <c r="R2" s="72"/>
    </row>
    <row r="3" spans="13:18" ht="15" customHeight="1" thickBot="1">
      <c r="M3" s="73"/>
      <c r="N3" s="1"/>
      <c r="P3" s="74" t="s">
        <v>24</v>
      </c>
      <c r="Q3" s="75"/>
      <c r="R3" s="72"/>
    </row>
    <row r="4" spans="1:18" ht="18" customHeight="1" thickBot="1">
      <c r="A4" s="76" t="s">
        <v>311</v>
      </c>
      <c r="B4" s="77"/>
      <c r="C4" s="78" t="s">
        <v>130</v>
      </c>
      <c r="D4" s="79" t="s">
        <v>131</v>
      </c>
      <c r="E4" s="80"/>
      <c r="F4" s="81" t="s">
        <v>3</v>
      </c>
      <c r="G4" s="82">
        <f>B11+E11+H11+K11+N11+Q11</f>
        <v>5900</v>
      </c>
      <c r="H4" s="83" t="s">
        <v>4</v>
      </c>
      <c r="I4" s="84">
        <f>C11+F11+I11+L11+O11+R11</f>
        <v>0</v>
      </c>
      <c r="J4" s="1"/>
      <c r="L4" s="85" t="s">
        <v>13</v>
      </c>
      <c r="M4" s="86">
        <f>I4+I13+I30+I39+I68</f>
        <v>0</v>
      </c>
      <c r="P4" s="87" t="s">
        <v>25</v>
      </c>
      <c r="Q4" s="88"/>
      <c r="R4" s="72"/>
    </row>
    <row r="5" spans="17:18" ht="5.25" customHeight="1" thickBot="1">
      <c r="Q5" s="89"/>
      <c r="R5" s="89"/>
    </row>
    <row r="6" spans="1:18" ht="16.5" customHeight="1">
      <c r="A6" s="90" t="s">
        <v>5</v>
      </c>
      <c r="B6" s="91"/>
      <c r="C6" s="92"/>
      <c r="D6" s="93" t="s">
        <v>6</v>
      </c>
      <c r="E6" s="94"/>
      <c r="F6" s="95"/>
      <c r="G6" s="96" t="s">
        <v>7</v>
      </c>
      <c r="H6" s="91"/>
      <c r="I6" s="92"/>
      <c r="J6" s="93" t="s">
        <v>8</v>
      </c>
      <c r="K6" s="94"/>
      <c r="L6" s="95"/>
      <c r="M6" s="97" t="s">
        <v>81</v>
      </c>
      <c r="N6" s="91"/>
      <c r="O6" s="92"/>
      <c r="P6" s="97" t="s">
        <v>22</v>
      </c>
      <c r="Q6" s="98"/>
      <c r="R6" s="99"/>
    </row>
    <row r="7" spans="1:18" ht="14.25" customHeight="1">
      <c r="A7" s="100" t="s">
        <v>9</v>
      </c>
      <c r="B7" s="101" t="s">
        <v>10</v>
      </c>
      <c r="C7" s="102" t="s">
        <v>198</v>
      </c>
      <c r="D7" s="103" t="s">
        <v>9</v>
      </c>
      <c r="E7" s="101" t="s">
        <v>10</v>
      </c>
      <c r="F7" s="102" t="s">
        <v>198</v>
      </c>
      <c r="G7" s="103" t="s">
        <v>9</v>
      </c>
      <c r="H7" s="101" t="s">
        <v>10</v>
      </c>
      <c r="I7" s="102" t="s">
        <v>198</v>
      </c>
      <c r="J7" s="103" t="s">
        <v>9</v>
      </c>
      <c r="K7" s="101" t="s">
        <v>10</v>
      </c>
      <c r="L7" s="102" t="s">
        <v>198</v>
      </c>
      <c r="M7" s="103" t="s">
        <v>9</v>
      </c>
      <c r="N7" s="101" t="s">
        <v>10</v>
      </c>
      <c r="O7" s="102" t="s">
        <v>198</v>
      </c>
      <c r="P7" s="103" t="s">
        <v>9</v>
      </c>
      <c r="Q7" s="101" t="s">
        <v>10</v>
      </c>
      <c r="R7" s="102" t="s">
        <v>198</v>
      </c>
    </row>
    <row r="8" spans="1:18" ht="17.25" customHeight="1">
      <c r="A8" s="104" t="s">
        <v>132</v>
      </c>
      <c r="B8" s="105">
        <v>315</v>
      </c>
      <c r="C8" s="106"/>
      <c r="D8" s="104" t="s">
        <v>132</v>
      </c>
      <c r="E8" s="105">
        <v>210</v>
      </c>
      <c r="F8" s="106"/>
      <c r="G8" s="104" t="s">
        <v>255</v>
      </c>
      <c r="H8" s="105">
        <v>530</v>
      </c>
      <c r="I8" s="106"/>
      <c r="J8" s="104" t="s">
        <v>134</v>
      </c>
      <c r="K8" s="105">
        <v>570</v>
      </c>
      <c r="L8" s="106"/>
      <c r="M8" s="104" t="s">
        <v>136</v>
      </c>
      <c r="N8" s="105">
        <v>1950</v>
      </c>
      <c r="O8" s="106"/>
      <c r="P8" s="107" t="s">
        <v>188</v>
      </c>
      <c r="Q8" s="105">
        <v>35</v>
      </c>
      <c r="R8" s="106"/>
    </row>
    <row r="9" spans="1:18" ht="17.25" customHeight="1">
      <c r="A9" s="104" t="s">
        <v>133</v>
      </c>
      <c r="B9" s="105">
        <v>20</v>
      </c>
      <c r="C9" s="108"/>
      <c r="D9" s="109"/>
      <c r="E9" s="110"/>
      <c r="F9" s="111"/>
      <c r="G9" s="104"/>
      <c r="H9" s="105"/>
      <c r="I9" s="108"/>
      <c r="J9" s="104" t="s">
        <v>135</v>
      </c>
      <c r="K9" s="105">
        <v>680</v>
      </c>
      <c r="L9" s="108"/>
      <c r="M9" s="104" t="s">
        <v>137</v>
      </c>
      <c r="N9" s="105">
        <v>1525</v>
      </c>
      <c r="O9" s="108"/>
      <c r="P9" s="107" t="s">
        <v>189</v>
      </c>
      <c r="Q9" s="105">
        <v>65</v>
      </c>
      <c r="R9" s="108"/>
    </row>
    <row r="10" spans="1:18" ht="17.25" customHeight="1">
      <c r="A10" s="112"/>
      <c r="B10" s="113"/>
      <c r="C10" s="114"/>
      <c r="D10" s="112"/>
      <c r="E10" s="115"/>
      <c r="F10" s="114"/>
      <c r="G10" s="104"/>
      <c r="H10" s="115"/>
      <c r="I10" s="114"/>
      <c r="J10" s="112"/>
      <c r="K10" s="115"/>
      <c r="L10" s="114"/>
      <c r="M10" s="112"/>
      <c r="N10" s="115"/>
      <c r="O10" s="114"/>
      <c r="P10" s="116"/>
      <c r="Q10" s="117"/>
      <c r="R10" s="114"/>
    </row>
    <row r="11" spans="1:18" ht="17.25" customHeight="1" thickBot="1">
      <c r="A11" s="118" t="s">
        <v>11</v>
      </c>
      <c r="B11" s="119">
        <f>SUM(B8:B10)</f>
        <v>335</v>
      </c>
      <c r="C11" s="120">
        <f>SUM(C8:C10)</f>
        <v>0</v>
      </c>
      <c r="D11" s="118" t="s">
        <v>11</v>
      </c>
      <c r="E11" s="119">
        <f>SUM(E8:E10)</f>
        <v>210</v>
      </c>
      <c r="F11" s="120">
        <f>SUM(F8:F10)</f>
        <v>0</v>
      </c>
      <c r="G11" s="118" t="s">
        <v>11</v>
      </c>
      <c r="H11" s="119">
        <f>SUM(H8:H10)</f>
        <v>530</v>
      </c>
      <c r="I11" s="120">
        <f>SUM(I8:I10)</f>
        <v>0</v>
      </c>
      <c r="J11" s="118" t="s">
        <v>11</v>
      </c>
      <c r="K11" s="119">
        <f>SUM(K8:K10)</f>
        <v>1250</v>
      </c>
      <c r="L11" s="120">
        <f>SUM(L8:L10)</f>
        <v>0</v>
      </c>
      <c r="M11" s="118" t="s">
        <v>11</v>
      </c>
      <c r="N11" s="119">
        <f>SUM(N8:N10)</f>
        <v>3475</v>
      </c>
      <c r="O11" s="120">
        <f>SUM(O8:O10)</f>
        <v>0</v>
      </c>
      <c r="P11" s="118" t="s">
        <v>11</v>
      </c>
      <c r="Q11" s="121">
        <f>SUM(Q8:Q10)</f>
        <v>100</v>
      </c>
      <c r="R11" s="120">
        <f>SUM(R8:R10)</f>
        <v>0</v>
      </c>
    </row>
    <row r="12" ht="15" customHeight="1" thickBot="1"/>
    <row r="13" spans="1:13" ht="16.5" customHeight="1" thickBot="1">
      <c r="A13" s="76" t="s">
        <v>311</v>
      </c>
      <c r="B13" s="77"/>
      <c r="C13" s="78" t="s">
        <v>195</v>
      </c>
      <c r="D13" s="79" t="s">
        <v>196</v>
      </c>
      <c r="E13" s="80"/>
      <c r="F13" s="81" t="s">
        <v>3</v>
      </c>
      <c r="G13" s="82">
        <f>B28+E28+H28+K28+N28+Q28</f>
        <v>15575</v>
      </c>
      <c r="H13" s="83" t="s">
        <v>4</v>
      </c>
      <c r="I13" s="84">
        <f>C28+F28+I28+L28+O28+R28</f>
        <v>0</v>
      </c>
      <c r="J13" s="1"/>
      <c r="M13" s="122"/>
    </row>
    <row r="14" ht="5.25" customHeight="1" thickBot="1"/>
    <row r="15" spans="1:18" ht="18" customHeight="1">
      <c r="A15" s="90" t="s">
        <v>5</v>
      </c>
      <c r="B15" s="91"/>
      <c r="C15" s="92"/>
      <c r="D15" s="93" t="s">
        <v>6</v>
      </c>
      <c r="E15" s="94"/>
      <c r="F15" s="95"/>
      <c r="G15" s="96" t="s">
        <v>7</v>
      </c>
      <c r="H15" s="91"/>
      <c r="I15" s="92"/>
      <c r="J15" s="93" t="s">
        <v>8</v>
      </c>
      <c r="K15" s="94"/>
      <c r="L15" s="95"/>
      <c r="M15" s="97" t="s">
        <v>81</v>
      </c>
      <c r="N15" s="91"/>
      <c r="O15" s="92"/>
      <c r="P15" s="97" t="s">
        <v>22</v>
      </c>
      <c r="Q15" s="98"/>
      <c r="R15" s="99"/>
    </row>
    <row r="16" spans="1:18" ht="14.25" customHeight="1">
      <c r="A16" s="100" t="s">
        <v>9</v>
      </c>
      <c r="B16" s="101" t="s">
        <v>10</v>
      </c>
      <c r="C16" s="102" t="s">
        <v>198</v>
      </c>
      <c r="D16" s="103" t="s">
        <v>9</v>
      </c>
      <c r="E16" s="101" t="s">
        <v>10</v>
      </c>
      <c r="F16" s="102" t="s">
        <v>198</v>
      </c>
      <c r="G16" s="103" t="s">
        <v>9</v>
      </c>
      <c r="H16" s="101" t="s">
        <v>10</v>
      </c>
      <c r="I16" s="102" t="s">
        <v>198</v>
      </c>
      <c r="J16" s="103" t="s">
        <v>9</v>
      </c>
      <c r="K16" s="101" t="s">
        <v>10</v>
      </c>
      <c r="L16" s="102" t="s">
        <v>198</v>
      </c>
      <c r="M16" s="103" t="s">
        <v>9</v>
      </c>
      <c r="N16" s="101" t="s">
        <v>10</v>
      </c>
      <c r="O16" s="102" t="s">
        <v>198</v>
      </c>
      <c r="P16" s="103" t="s">
        <v>9</v>
      </c>
      <c r="Q16" s="101" t="s">
        <v>10</v>
      </c>
      <c r="R16" s="102" t="s">
        <v>198</v>
      </c>
    </row>
    <row r="17" spans="1:18" ht="17.25" customHeight="1">
      <c r="A17" s="104" t="s">
        <v>138</v>
      </c>
      <c r="B17" s="105">
        <v>1650</v>
      </c>
      <c r="C17" s="106"/>
      <c r="D17" s="104" t="s">
        <v>138</v>
      </c>
      <c r="E17" s="105">
        <v>700</v>
      </c>
      <c r="F17" s="106"/>
      <c r="G17" s="104" t="s">
        <v>138</v>
      </c>
      <c r="H17" s="105">
        <v>1200</v>
      </c>
      <c r="I17" s="106"/>
      <c r="J17" s="104" t="s">
        <v>138</v>
      </c>
      <c r="K17" s="105">
        <v>1130</v>
      </c>
      <c r="L17" s="106"/>
      <c r="M17" s="104" t="s">
        <v>140</v>
      </c>
      <c r="N17" s="105">
        <v>1980</v>
      </c>
      <c r="O17" s="106"/>
      <c r="P17" s="216" t="s">
        <v>190</v>
      </c>
      <c r="Q17" s="105">
        <v>185</v>
      </c>
      <c r="R17" s="106"/>
    </row>
    <row r="18" spans="1:18" ht="17.25" customHeight="1">
      <c r="A18" s="109"/>
      <c r="B18" s="123"/>
      <c r="C18" s="111"/>
      <c r="D18" s="109"/>
      <c r="E18" s="110"/>
      <c r="F18" s="111"/>
      <c r="G18" s="104"/>
      <c r="H18" s="105"/>
      <c r="I18" s="108"/>
      <c r="J18" s="104" t="s">
        <v>139</v>
      </c>
      <c r="K18" s="105">
        <v>1160</v>
      </c>
      <c r="L18" s="108"/>
      <c r="M18" s="104" t="s">
        <v>141</v>
      </c>
      <c r="N18" s="105">
        <v>2400</v>
      </c>
      <c r="O18" s="108"/>
      <c r="P18" s="216" t="s">
        <v>191</v>
      </c>
      <c r="Q18" s="105">
        <v>145</v>
      </c>
      <c r="R18" s="108"/>
    </row>
    <row r="19" spans="1:18" ht="17.25" customHeight="1">
      <c r="A19" s="109"/>
      <c r="B19" s="123"/>
      <c r="C19" s="111"/>
      <c r="D19" s="109"/>
      <c r="E19" s="110"/>
      <c r="F19" s="111"/>
      <c r="G19" s="104"/>
      <c r="H19" s="124"/>
      <c r="I19" s="108"/>
      <c r="J19" s="109"/>
      <c r="K19" s="110"/>
      <c r="L19" s="111"/>
      <c r="M19" s="104"/>
      <c r="N19" s="105"/>
      <c r="O19" s="108"/>
      <c r="P19" s="107"/>
      <c r="Q19" s="105"/>
      <c r="R19" s="108"/>
    </row>
    <row r="20" spans="1:18" ht="17.25" customHeight="1">
      <c r="A20" s="109"/>
      <c r="B20" s="123"/>
      <c r="C20" s="111"/>
      <c r="D20" s="109"/>
      <c r="E20" s="110"/>
      <c r="F20" s="111"/>
      <c r="G20" s="109"/>
      <c r="H20" s="110"/>
      <c r="I20" s="111"/>
      <c r="J20" s="109"/>
      <c r="K20" s="110"/>
      <c r="L20" s="111"/>
      <c r="M20" s="104" t="s">
        <v>142</v>
      </c>
      <c r="N20" s="105">
        <v>730</v>
      </c>
      <c r="O20" s="108"/>
      <c r="P20" s="260" t="s">
        <v>289</v>
      </c>
      <c r="Q20" s="105">
        <v>10</v>
      </c>
      <c r="R20" s="108"/>
    </row>
    <row r="21" spans="1:18" ht="17.25" customHeight="1">
      <c r="A21" s="109"/>
      <c r="B21" s="123"/>
      <c r="C21" s="111"/>
      <c r="D21" s="109"/>
      <c r="E21" s="110"/>
      <c r="F21" s="111"/>
      <c r="G21" s="109"/>
      <c r="H21" s="110"/>
      <c r="I21" s="111"/>
      <c r="J21" s="109"/>
      <c r="K21" s="110"/>
      <c r="L21" s="111"/>
      <c r="M21" s="104" t="s">
        <v>143</v>
      </c>
      <c r="N21" s="105">
        <v>1435</v>
      </c>
      <c r="O21" s="108"/>
      <c r="P21" s="260" t="s">
        <v>290</v>
      </c>
      <c r="Q21" s="105">
        <v>5</v>
      </c>
      <c r="R21" s="108"/>
    </row>
    <row r="22" spans="1:18" ht="17.25" customHeight="1">
      <c r="A22" s="109"/>
      <c r="B22" s="123"/>
      <c r="C22" s="111"/>
      <c r="D22" s="109"/>
      <c r="E22" s="110"/>
      <c r="F22" s="111"/>
      <c r="G22" s="109"/>
      <c r="H22" s="110"/>
      <c r="I22" s="111"/>
      <c r="J22" s="109"/>
      <c r="K22" s="110"/>
      <c r="L22" s="111"/>
      <c r="M22" s="308" t="s">
        <v>230</v>
      </c>
      <c r="N22" s="105">
        <v>1215</v>
      </c>
      <c r="O22" s="108"/>
      <c r="P22" s="323" t="s">
        <v>291</v>
      </c>
      <c r="Q22" s="105">
        <v>15</v>
      </c>
      <c r="R22" s="108"/>
    </row>
    <row r="23" spans="1:18" ht="17.25" customHeight="1">
      <c r="A23" s="109"/>
      <c r="B23" s="123"/>
      <c r="C23" s="111"/>
      <c r="D23" s="109"/>
      <c r="E23" s="110"/>
      <c r="F23" s="111"/>
      <c r="G23" s="125"/>
      <c r="H23" s="126"/>
      <c r="I23" s="127"/>
      <c r="J23" s="128"/>
      <c r="K23" s="110"/>
      <c r="L23" s="111"/>
      <c r="M23" s="104" t="s">
        <v>144</v>
      </c>
      <c r="N23" s="105">
        <v>655</v>
      </c>
      <c r="O23" s="108"/>
      <c r="P23" s="326"/>
      <c r="Q23" s="129"/>
      <c r="R23" s="111"/>
    </row>
    <row r="24" spans="1:18" ht="17.25" customHeight="1">
      <c r="A24" s="109"/>
      <c r="B24" s="123"/>
      <c r="C24" s="111"/>
      <c r="D24" s="109"/>
      <c r="E24" s="110"/>
      <c r="F24" s="111"/>
      <c r="G24" s="109"/>
      <c r="H24" s="110"/>
      <c r="I24" s="111"/>
      <c r="J24" s="109"/>
      <c r="K24" s="110"/>
      <c r="L24" s="111"/>
      <c r="M24" s="330" t="s">
        <v>233</v>
      </c>
      <c r="N24" s="105">
        <v>960</v>
      </c>
      <c r="O24" s="108"/>
      <c r="P24" s="326"/>
      <c r="Q24" s="129"/>
      <c r="R24" s="111"/>
    </row>
    <row r="25" spans="1:18" ht="17.25" customHeight="1">
      <c r="A25" s="109"/>
      <c r="B25" s="123"/>
      <c r="C25" s="111"/>
      <c r="D25" s="109"/>
      <c r="E25" s="110"/>
      <c r="F25" s="111"/>
      <c r="G25" s="109"/>
      <c r="H25" s="110"/>
      <c r="I25" s="111"/>
      <c r="J25" s="109"/>
      <c r="K25" s="110"/>
      <c r="L25" s="111"/>
      <c r="M25" s="130"/>
      <c r="N25" s="105"/>
      <c r="O25" s="108"/>
      <c r="P25" s="326"/>
      <c r="Q25" s="129"/>
      <c r="R25" s="111"/>
    </row>
    <row r="26" spans="1:18" ht="17.25" customHeight="1">
      <c r="A26" s="109"/>
      <c r="B26" s="123"/>
      <c r="C26" s="111"/>
      <c r="D26" s="131"/>
      <c r="E26" s="110"/>
      <c r="F26" s="111"/>
      <c r="G26" s="131"/>
      <c r="H26" s="110"/>
      <c r="I26" s="111"/>
      <c r="J26" s="109"/>
      <c r="K26" s="110"/>
      <c r="L26" s="111"/>
      <c r="M26" s="132"/>
      <c r="N26" s="133"/>
      <c r="O26" s="111"/>
      <c r="P26" s="326"/>
      <c r="Q26" s="129"/>
      <c r="R26" s="111"/>
    </row>
    <row r="27" spans="1:18" ht="17.25" customHeight="1">
      <c r="A27" s="134"/>
      <c r="B27" s="135"/>
      <c r="C27" s="114"/>
      <c r="D27" s="134"/>
      <c r="E27" s="136"/>
      <c r="F27" s="114"/>
      <c r="G27" s="134"/>
      <c r="H27" s="136"/>
      <c r="I27" s="114"/>
      <c r="J27" s="134"/>
      <c r="K27" s="136"/>
      <c r="L27" s="114"/>
      <c r="M27" s="112"/>
      <c r="N27" s="117"/>
      <c r="O27" s="114"/>
      <c r="P27" s="181"/>
      <c r="Q27" s="137"/>
      <c r="R27" s="114"/>
    </row>
    <row r="28" spans="1:18" ht="17.25" customHeight="1" thickBot="1">
      <c r="A28" s="118" t="s">
        <v>11</v>
      </c>
      <c r="B28" s="119">
        <f>SUM(B17:B27)</f>
        <v>1650</v>
      </c>
      <c r="C28" s="120">
        <f>SUM(C17:C27)</f>
        <v>0</v>
      </c>
      <c r="D28" s="118" t="s">
        <v>11</v>
      </c>
      <c r="E28" s="119">
        <f>SUM(E17:E27)</f>
        <v>700</v>
      </c>
      <c r="F28" s="120">
        <f>SUM(F17:F27)</f>
        <v>0</v>
      </c>
      <c r="G28" s="118" t="s">
        <v>11</v>
      </c>
      <c r="H28" s="119">
        <f>SUM(H17:H27)</f>
        <v>1200</v>
      </c>
      <c r="I28" s="120">
        <f>SUM(I17:I27)</f>
        <v>0</v>
      </c>
      <c r="J28" s="118" t="s">
        <v>11</v>
      </c>
      <c r="K28" s="119">
        <f>SUM(K17:K27)</f>
        <v>2290</v>
      </c>
      <c r="L28" s="120">
        <f>SUM(L17:L27)</f>
        <v>0</v>
      </c>
      <c r="M28" s="118" t="s">
        <v>11</v>
      </c>
      <c r="N28" s="119">
        <f>SUM(N17:N27)</f>
        <v>9375</v>
      </c>
      <c r="O28" s="120">
        <f>SUM(O17:O27)</f>
        <v>0</v>
      </c>
      <c r="P28" s="118" t="s">
        <v>11</v>
      </c>
      <c r="Q28" s="119">
        <f>SUM(Q17:Q27)</f>
        <v>360</v>
      </c>
      <c r="R28" s="120">
        <f>SUM(R17:R27)</f>
        <v>0</v>
      </c>
    </row>
    <row r="29" ht="15" customHeight="1" thickBot="1"/>
    <row r="30" spans="1:13" ht="16.5" customHeight="1" thickBot="1">
      <c r="A30" s="76" t="s">
        <v>311</v>
      </c>
      <c r="B30" s="77"/>
      <c r="C30" s="78" t="s">
        <v>145</v>
      </c>
      <c r="D30" s="79" t="s">
        <v>146</v>
      </c>
      <c r="E30" s="80"/>
      <c r="F30" s="81" t="s">
        <v>3</v>
      </c>
      <c r="G30" s="82">
        <f>B37+E37+H37+K37+N37+Q37</f>
        <v>5615</v>
      </c>
      <c r="H30" s="83" t="s">
        <v>4</v>
      </c>
      <c r="I30" s="84">
        <f>C37+F37+I37+L37+O37+R37</f>
        <v>0</v>
      </c>
      <c r="J30" s="1"/>
      <c r="M30" s="122"/>
    </row>
    <row r="31" ht="5.25" customHeight="1" thickBot="1"/>
    <row r="32" spans="1:18" ht="18" customHeight="1">
      <c r="A32" s="90" t="s">
        <v>5</v>
      </c>
      <c r="B32" s="91"/>
      <c r="C32" s="92"/>
      <c r="D32" s="93" t="s">
        <v>6</v>
      </c>
      <c r="E32" s="94"/>
      <c r="F32" s="95"/>
      <c r="G32" s="96" t="s">
        <v>7</v>
      </c>
      <c r="H32" s="91"/>
      <c r="I32" s="92"/>
      <c r="J32" s="93" t="s">
        <v>8</v>
      </c>
      <c r="K32" s="94"/>
      <c r="L32" s="95"/>
      <c r="M32" s="97" t="s">
        <v>81</v>
      </c>
      <c r="N32" s="91"/>
      <c r="O32" s="92"/>
      <c r="P32" s="97" t="s">
        <v>22</v>
      </c>
      <c r="Q32" s="98"/>
      <c r="R32" s="99"/>
    </row>
    <row r="33" spans="1:18" ht="14.25" customHeight="1">
      <c r="A33" s="100" t="s">
        <v>9</v>
      </c>
      <c r="B33" s="101" t="s">
        <v>10</v>
      </c>
      <c r="C33" s="102" t="s">
        <v>198</v>
      </c>
      <c r="D33" s="100" t="s">
        <v>9</v>
      </c>
      <c r="E33" s="101" t="s">
        <v>10</v>
      </c>
      <c r="F33" s="102" t="s">
        <v>198</v>
      </c>
      <c r="G33" s="103" t="s">
        <v>9</v>
      </c>
      <c r="H33" s="101" t="s">
        <v>10</v>
      </c>
      <c r="I33" s="102" t="s">
        <v>198</v>
      </c>
      <c r="J33" s="103" t="s">
        <v>9</v>
      </c>
      <c r="K33" s="101" t="s">
        <v>10</v>
      </c>
      <c r="L33" s="102" t="s">
        <v>198</v>
      </c>
      <c r="M33" s="103" t="s">
        <v>9</v>
      </c>
      <c r="N33" s="101" t="s">
        <v>10</v>
      </c>
      <c r="O33" s="102" t="s">
        <v>198</v>
      </c>
      <c r="P33" s="103" t="s">
        <v>9</v>
      </c>
      <c r="Q33" s="101" t="s">
        <v>10</v>
      </c>
      <c r="R33" s="102" t="s">
        <v>198</v>
      </c>
    </row>
    <row r="34" spans="1:18" ht="17.25" customHeight="1">
      <c r="A34" s="104"/>
      <c r="B34" s="138"/>
      <c r="C34" s="111"/>
      <c r="D34" s="109"/>
      <c r="E34" s="110"/>
      <c r="F34" s="111"/>
      <c r="G34" s="104" t="s">
        <v>147</v>
      </c>
      <c r="H34" s="105">
        <v>800</v>
      </c>
      <c r="I34" s="106"/>
      <c r="J34" s="339" t="s">
        <v>303</v>
      </c>
      <c r="K34" s="340">
        <v>1655</v>
      </c>
      <c r="L34" s="341"/>
      <c r="M34" s="104" t="s">
        <v>147</v>
      </c>
      <c r="N34" s="105">
        <v>1410</v>
      </c>
      <c r="O34" s="106"/>
      <c r="P34" s="345" t="s">
        <v>304</v>
      </c>
      <c r="Q34" s="346">
        <v>155</v>
      </c>
      <c r="R34" s="347"/>
    </row>
    <row r="35" spans="1:18" ht="17.25" customHeight="1">
      <c r="A35" s="109"/>
      <c r="B35" s="123"/>
      <c r="C35" s="111"/>
      <c r="D35" s="109"/>
      <c r="E35" s="110"/>
      <c r="F35" s="111"/>
      <c r="G35" s="109"/>
      <c r="H35" s="139"/>
      <c r="I35" s="108"/>
      <c r="J35" s="104" t="s">
        <v>148</v>
      </c>
      <c r="K35" s="337">
        <v>0</v>
      </c>
      <c r="L35" s="106"/>
      <c r="M35" s="104" t="s">
        <v>150</v>
      </c>
      <c r="N35" s="105">
        <v>1595</v>
      </c>
      <c r="O35" s="108"/>
      <c r="P35" s="156" t="s">
        <v>192</v>
      </c>
      <c r="Q35" s="337">
        <v>0</v>
      </c>
      <c r="R35" s="106"/>
    </row>
    <row r="36" spans="1:18" ht="17.25" customHeight="1">
      <c r="A36" s="140"/>
      <c r="B36" s="113"/>
      <c r="C36" s="114"/>
      <c r="D36" s="112"/>
      <c r="E36" s="115"/>
      <c r="F36" s="114"/>
      <c r="G36" s="141"/>
      <c r="H36" s="142"/>
      <c r="I36" s="114"/>
      <c r="J36" s="179" t="s">
        <v>149</v>
      </c>
      <c r="K36" s="342">
        <v>0</v>
      </c>
      <c r="L36" s="343"/>
      <c r="M36" s="134"/>
      <c r="N36" s="144"/>
      <c r="O36" s="311"/>
      <c r="P36" s="216" t="s">
        <v>193</v>
      </c>
      <c r="Q36" s="337">
        <v>0</v>
      </c>
      <c r="R36" s="108"/>
    </row>
    <row r="37" spans="1:18" ht="17.25" customHeight="1" thickBot="1">
      <c r="A37" s="118" t="s">
        <v>11</v>
      </c>
      <c r="B37" s="119">
        <f>SUM(B34:B36)</f>
        <v>0</v>
      </c>
      <c r="C37" s="120">
        <f>SUM(C34:C36)</f>
        <v>0</v>
      </c>
      <c r="D37" s="118" t="s">
        <v>11</v>
      </c>
      <c r="E37" s="119">
        <f>SUM(E34:E36)</f>
        <v>0</v>
      </c>
      <c r="F37" s="120">
        <f>SUM(F34:F36)</f>
        <v>0</v>
      </c>
      <c r="G37" s="118" t="s">
        <v>11</v>
      </c>
      <c r="H37" s="119">
        <f>SUM(H34:H36)</f>
        <v>800</v>
      </c>
      <c r="I37" s="120">
        <f>SUM(I34:I36)</f>
        <v>0</v>
      </c>
      <c r="J37" s="118" t="s">
        <v>11</v>
      </c>
      <c r="K37" s="119">
        <f>SUM(K34:K36)</f>
        <v>1655</v>
      </c>
      <c r="L37" s="120">
        <f>SUM(L34:L36)</f>
        <v>0</v>
      </c>
      <c r="M37" s="118" t="s">
        <v>11</v>
      </c>
      <c r="N37" s="119">
        <f>SUM(N34:N36)</f>
        <v>3005</v>
      </c>
      <c r="O37" s="146">
        <f>SUM(O34:O36)</f>
        <v>0</v>
      </c>
      <c r="P37" s="118" t="s">
        <v>11</v>
      </c>
      <c r="Q37" s="121">
        <f>SUM(Q34:Q36)</f>
        <v>155</v>
      </c>
      <c r="R37" s="120">
        <f>SUM(R34:R36)</f>
        <v>0</v>
      </c>
    </row>
    <row r="38" ht="15" customHeight="1" thickBot="1"/>
    <row r="39" spans="1:16" ht="16.5" customHeight="1" thickBot="1">
      <c r="A39" s="76" t="s">
        <v>311</v>
      </c>
      <c r="B39" s="77"/>
      <c r="C39" s="78" t="s">
        <v>151</v>
      </c>
      <c r="D39" s="79" t="s">
        <v>152</v>
      </c>
      <c r="E39" s="80"/>
      <c r="F39" s="81" t="s">
        <v>3</v>
      </c>
      <c r="G39" s="82">
        <f>B66+E66+H66+K66+N66+Q66</f>
        <v>32255</v>
      </c>
      <c r="H39" s="83" t="s">
        <v>4</v>
      </c>
      <c r="I39" s="84">
        <f>C66+F66+I66+L66+O66+R66</f>
        <v>0</v>
      </c>
      <c r="J39" s="1"/>
      <c r="K39" s="147"/>
      <c r="L39" s="148"/>
      <c r="M39" s="149"/>
      <c r="N39" s="6"/>
      <c r="P39" s="150"/>
    </row>
    <row r="40" ht="5.25" customHeight="1" thickBot="1"/>
    <row r="41" spans="1:18" ht="18" customHeight="1">
      <c r="A41" s="90" t="s">
        <v>5</v>
      </c>
      <c r="B41" s="91"/>
      <c r="C41" s="92"/>
      <c r="D41" s="93" t="s">
        <v>6</v>
      </c>
      <c r="E41" s="94"/>
      <c r="F41" s="95"/>
      <c r="G41" s="96" t="s">
        <v>7</v>
      </c>
      <c r="H41" s="91"/>
      <c r="I41" s="92"/>
      <c r="J41" s="93" t="s">
        <v>8</v>
      </c>
      <c r="K41" s="94"/>
      <c r="L41" s="95"/>
      <c r="M41" s="97" t="s">
        <v>81</v>
      </c>
      <c r="N41" s="91"/>
      <c r="O41" s="92"/>
      <c r="P41" s="97" t="s">
        <v>22</v>
      </c>
      <c r="Q41" s="98"/>
      <c r="R41" s="99"/>
    </row>
    <row r="42" spans="1:18" ht="14.25" customHeight="1">
      <c r="A42" s="100" t="s">
        <v>9</v>
      </c>
      <c r="B42" s="101" t="s">
        <v>10</v>
      </c>
      <c r="C42" s="102" t="s">
        <v>198</v>
      </c>
      <c r="D42" s="100" t="s">
        <v>9</v>
      </c>
      <c r="E42" s="101" t="s">
        <v>10</v>
      </c>
      <c r="F42" s="102" t="s">
        <v>198</v>
      </c>
      <c r="G42" s="103" t="s">
        <v>9</v>
      </c>
      <c r="H42" s="101" t="s">
        <v>10</v>
      </c>
      <c r="I42" s="102" t="s">
        <v>198</v>
      </c>
      <c r="J42" s="103" t="s">
        <v>9</v>
      </c>
      <c r="K42" s="101" t="s">
        <v>10</v>
      </c>
      <c r="L42" s="102" t="s">
        <v>198</v>
      </c>
      <c r="M42" s="103" t="s">
        <v>9</v>
      </c>
      <c r="N42" s="101" t="s">
        <v>10</v>
      </c>
      <c r="O42" s="102" t="s">
        <v>198</v>
      </c>
      <c r="P42" s="100" t="s">
        <v>9</v>
      </c>
      <c r="Q42" s="151" t="s">
        <v>10</v>
      </c>
      <c r="R42" s="102" t="s">
        <v>198</v>
      </c>
    </row>
    <row r="43" spans="1:18" ht="17.25" customHeight="1">
      <c r="A43" s="152" t="s">
        <v>227</v>
      </c>
      <c r="B43" s="153"/>
      <c r="C43" s="154"/>
      <c r="D43" s="152" t="s">
        <v>227</v>
      </c>
      <c r="E43" s="153"/>
      <c r="F43" s="154"/>
      <c r="G43" s="152" t="s">
        <v>227</v>
      </c>
      <c r="H43" s="153"/>
      <c r="I43" s="154"/>
      <c r="J43" s="152" t="s">
        <v>227</v>
      </c>
      <c r="K43" s="153"/>
      <c r="L43" s="154"/>
      <c r="M43" s="152" t="s">
        <v>227</v>
      </c>
      <c r="N43" s="153"/>
      <c r="O43" s="154"/>
      <c r="P43" s="152" t="s">
        <v>227</v>
      </c>
      <c r="Q43" s="155"/>
      <c r="R43" s="154"/>
    </row>
    <row r="44" spans="1:18" ht="17.25" customHeight="1">
      <c r="A44" s="104" t="s">
        <v>153</v>
      </c>
      <c r="B44" s="105">
        <v>4235</v>
      </c>
      <c r="C44" s="106"/>
      <c r="D44" s="104" t="s">
        <v>157</v>
      </c>
      <c r="E44" s="105">
        <v>555</v>
      </c>
      <c r="F44" s="106"/>
      <c r="G44" s="104" t="s">
        <v>157</v>
      </c>
      <c r="H44" s="105">
        <v>1175</v>
      </c>
      <c r="I44" s="106"/>
      <c r="J44" s="104" t="s">
        <v>157</v>
      </c>
      <c r="K44" s="105">
        <v>1385</v>
      </c>
      <c r="L44" s="106"/>
      <c r="M44" s="104" t="s">
        <v>157</v>
      </c>
      <c r="N44" s="105">
        <v>1700</v>
      </c>
      <c r="O44" s="106"/>
      <c r="P44" s="260" t="s">
        <v>276</v>
      </c>
      <c r="Q44" s="105">
        <v>215</v>
      </c>
      <c r="R44" s="106"/>
    </row>
    <row r="45" spans="1:18" ht="17.25" customHeight="1">
      <c r="A45" s="104" t="s">
        <v>156</v>
      </c>
      <c r="B45" s="105">
        <v>45</v>
      </c>
      <c r="C45" s="108"/>
      <c r="D45" s="104" t="s">
        <v>158</v>
      </c>
      <c r="E45" s="105">
        <v>610</v>
      </c>
      <c r="F45" s="108"/>
      <c r="G45" s="104" t="s">
        <v>158</v>
      </c>
      <c r="H45" s="105">
        <v>610</v>
      </c>
      <c r="I45" s="108"/>
      <c r="J45" s="104" t="s">
        <v>253</v>
      </c>
      <c r="K45" s="105">
        <v>1255</v>
      </c>
      <c r="L45" s="106"/>
      <c r="M45" s="104" t="s">
        <v>160</v>
      </c>
      <c r="N45" s="105">
        <v>1620</v>
      </c>
      <c r="O45" s="108"/>
      <c r="P45" s="260" t="s">
        <v>292</v>
      </c>
      <c r="Q45" s="105">
        <v>145</v>
      </c>
      <c r="R45" s="106"/>
    </row>
    <row r="46" spans="1:18" ht="17.25" customHeight="1">
      <c r="A46" s="159"/>
      <c r="B46" s="160"/>
      <c r="C46" s="108"/>
      <c r="D46" s="104" t="s">
        <v>156</v>
      </c>
      <c r="E46" s="105">
        <v>695</v>
      </c>
      <c r="F46" s="108"/>
      <c r="G46" s="104" t="s">
        <v>278</v>
      </c>
      <c r="H46" s="105">
        <v>750</v>
      </c>
      <c r="I46" s="108"/>
      <c r="J46" s="104" t="s">
        <v>237</v>
      </c>
      <c r="K46" s="105">
        <v>1125</v>
      </c>
      <c r="L46" s="108"/>
      <c r="M46" s="104" t="s">
        <v>158</v>
      </c>
      <c r="N46" s="105">
        <v>1310</v>
      </c>
      <c r="O46" s="108"/>
      <c r="P46" s="260" t="s">
        <v>194</v>
      </c>
      <c r="Q46" s="105">
        <v>135</v>
      </c>
      <c r="R46" s="108"/>
    </row>
    <row r="47" spans="1:18" ht="17.25" customHeight="1">
      <c r="A47" s="104" t="s">
        <v>154</v>
      </c>
      <c r="B47" s="337">
        <v>0</v>
      </c>
      <c r="C47" s="108"/>
      <c r="D47" s="157"/>
      <c r="E47" s="158"/>
      <c r="F47" s="108"/>
      <c r="G47" s="157" t="s">
        <v>300</v>
      </c>
      <c r="H47" s="158">
        <v>130</v>
      </c>
      <c r="I47" s="108"/>
      <c r="J47" s="104" t="s">
        <v>156</v>
      </c>
      <c r="K47" s="105">
        <v>2720</v>
      </c>
      <c r="L47" s="108"/>
      <c r="M47" s="104" t="s">
        <v>156</v>
      </c>
      <c r="N47" s="105">
        <v>1330</v>
      </c>
      <c r="O47" s="108"/>
      <c r="P47" s="216" t="s">
        <v>214</v>
      </c>
      <c r="Q47" s="105">
        <v>195</v>
      </c>
      <c r="R47" s="108"/>
    </row>
    <row r="48" spans="1:18" ht="17.25" customHeight="1">
      <c r="A48" s="104" t="s">
        <v>155</v>
      </c>
      <c r="B48" s="337">
        <v>0</v>
      </c>
      <c r="C48" s="321"/>
      <c r="D48" s="157"/>
      <c r="E48" s="158"/>
      <c r="F48" s="108"/>
      <c r="G48" s="161"/>
      <c r="H48" s="162"/>
      <c r="I48" s="111"/>
      <c r="J48" s="104"/>
      <c r="K48" s="105"/>
      <c r="L48" s="108"/>
      <c r="M48" s="104" t="s">
        <v>161</v>
      </c>
      <c r="N48" s="105">
        <v>1230</v>
      </c>
      <c r="O48" s="108"/>
      <c r="P48" s="156"/>
      <c r="Q48" s="105"/>
      <c r="R48" s="108"/>
    </row>
    <row r="49" spans="1:18" ht="17.25" customHeight="1">
      <c r="A49" s="157"/>
      <c r="B49" s="162"/>
      <c r="C49" s="111"/>
      <c r="D49" s="157"/>
      <c r="E49" s="162"/>
      <c r="F49" s="111"/>
      <c r="G49" s="104" t="s">
        <v>159</v>
      </c>
      <c r="H49" s="337">
        <v>0</v>
      </c>
      <c r="I49" s="108"/>
      <c r="J49" s="104"/>
      <c r="K49" s="105"/>
      <c r="L49" s="108"/>
      <c r="M49" s="104" t="s">
        <v>162</v>
      </c>
      <c r="N49" s="105">
        <v>335</v>
      </c>
      <c r="O49" s="108"/>
      <c r="P49" s="107"/>
      <c r="Q49" s="105"/>
      <c r="R49" s="108"/>
    </row>
    <row r="50" spans="1:18" ht="17.25" customHeight="1">
      <c r="A50" s="157"/>
      <c r="B50" s="162"/>
      <c r="C50" s="111"/>
      <c r="D50" s="157"/>
      <c r="E50" s="162"/>
      <c r="F50" s="111"/>
      <c r="G50" s="161"/>
      <c r="H50" s="162"/>
      <c r="I50" s="111"/>
      <c r="J50" s="104"/>
      <c r="K50" s="163"/>
      <c r="L50" s="111"/>
      <c r="M50" s="104"/>
      <c r="N50" s="105"/>
      <c r="O50" s="108"/>
      <c r="P50" s="156"/>
      <c r="Q50" s="105"/>
      <c r="R50" s="108"/>
    </row>
    <row r="51" spans="1:18" ht="17.25" customHeight="1">
      <c r="A51" s="157"/>
      <c r="B51" s="162"/>
      <c r="C51" s="111"/>
      <c r="D51" s="157"/>
      <c r="E51" s="162"/>
      <c r="F51" s="111"/>
      <c r="G51" s="161"/>
      <c r="H51" s="162"/>
      <c r="I51" s="111"/>
      <c r="J51" s="165"/>
      <c r="K51" s="162"/>
      <c r="L51" s="111"/>
      <c r="M51" s="132"/>
      <c r="N51" s="158"/>
      <c r="O51" s="108"/>
      <c r="P51" s="325"/>
      <c r="Q51" s="162"/>
      <c r="R51" s="166"/>
    </row>
    <row r="52" spans="1:18" ht="17.25" customHeight="1">
      <c r="A52" s="167" t="s">
        <v>202</v>
      </c>
      <c r="B52" s="168">
        <f>SUM(B44:B51)</f>
        <v>4280</v>
      </c>
      <c r="C52" s="169">
        <f>SUM(C44:C51)</f>
        <v>0</v>
      </c>
      <c r="D52" s="167" t="s">
        <v>202</v>
      </c>
      <c r="E52" s="168">
        <f>SUM(E44:E51)</f>
        <v>1860</v>
      </c>
      <c r="F52" s="169">
        <f>SUM(F44:F51)</f>
        <v>0</v>
      </c>
      <c r="G52" s="167" t="s">
        <v>202</v>
      </c>
      <c r="H52" s="168">
        <f>SUM(H44:H51)</f>
        <v>2665</v>
      </c>
      <c r="I52" s="169">
        <f>SUM(I44:I51)</f>
        <v>0</v>
      </c>
      <c r="J52" s="167" t="s">
        <v>202</v>
      </c>
      <c r="K52" s="168">
        <f>SUM(K44:K51)</f>
        <v>6485</v>
      </c>
      <c r="L52" s="169">
        <f>SUM(L44:L51)</f>
        <v>0</v>
      </c>
      <c r="M52" s="167" t="s">
        <v>202</v>
      </c>
      <c r="N52" s="168">
        <f>SUM(N44:N51)</f>
        <v>7525</v>
      </c>
      <c r="O52" s="170">
        <f>SUM(O44:O51)</f>
        <v>0</v>
      </c>
      <c r="P52" s="167" t="s">
        <v>202</v>
      </c>
      <c r="Q52" s="168">
        <f>SUM(Q44:Q49)</f>
        <v>690</v>
      </c>
      <c r="R52" s="169">
        <f>SUM(R44:R49)</f>
        <v>0</v>
      </c>
    </row>
    <row r="53" spans="1:18" ht="17.25" customHeight="1">
      <c r="A53" s="171"/>
      <c r="B53" s="172"/>
      <c r="C53" s="111"/>
      <c r="D53" s="152" t="s">
        <v>226</v>
      </c>
      <c r="E53" s="173"/>
      <c r="F53" s="111"/>
      <c r="G53" s="152" t="s">
        <v>226</v>
      </c>
      <c r="H53" s="174"/>
      <c r="I53" s="106"/>
      <c r="J53" s="152" t="s">
        <v>226</v>
      </c>
      <c r="K53" s="173"/>
      <c r="L53" s="111"/>
      <c r="M53" s="152" t="s">
        <v>226</v>
      </c>
      <c r="N53" s="173"/>
      <c r="O53" s="111"/>
      <c r="P53" s="152" t="s">
        <v>226</v>
      </c>
      <c r="Q53" s="173"/>
      <c r="R53" s="111"/>
    </row>
    <row r="54" spans="1:18" ht="17.25" customHeight="1">
      <c r="A54" s="157"/>
      <c r="B54" s="162"/>
      <c r="C54" s="111"/>
      <c r="D54" s="104" t="s">
        <v>165</v>
      </c>
      <c r="E54" s="105">
        <v>110</v>
      </c>
      <c r="F54" s="106"/>
      <c r="G54" s="104" t="s">
        <v>257</v>
      </c>
      <c r="H54" s="105">
        <v>300</v>
      </c>
      <c r="I54" s="108"/>
      <c r="J54" s="104" t="s">
        <v>165</v>
      </c>
      <c r="K54" s="105">
        <v>970</v>
      </c>
      <c r="L54" s="108"/>
      <c r="M54" s="259" t="s">
        <v>275</v>
      </c>
      <c r="N54" s="105">
        <v>930</v>
      </c>
      <c r="O54" s="106"/>
      <c r="P54" s="156" t="s">
        <v>205</v>
      </c>
      <c r="Q54" s="105">
        <v>55</v>
      </c>
      <c r="R54" s="106"/>
    </row>
    <row r="55" spans="1:18" ht="17.25" customHeight="1">
      <c r="A55" s="157"/>
      <c r="B55" s="162"/>
      <c r="C55" s="111"/>
      <c r="D55" s="171"/>
      <c r="E55" s="162"/>
      <c r="F55" s="111"/>
      <c r="G55" s="104"/>
      <c r="H55" s="105"/>
      <c r="I55" s="108"/>
      <c r="J55" s="104" t="s">
        <v>166</v>
      </c>
      <c r="K55" s="105">
        <v>370</v>
      </c>
      <c r="L55" s="108"/>
      <c r="M55" s="104" t="s">
        <v>168</v>
      </c>
      <c r="N55" s="105">
        <v>1445</v>
      </c>
      <c r="O55" s="108"/>
      <c r="P55" s="156" t="s">
        <v>206</v>
      </c>
      <c r="Q55" s="105">
        <v>10</v>
      </c>
      <c r="R55" s="108"/>
    </row>
    <row r="56" spans="1:18" ht="17.25" customHeight="1">
      <c r="A56" s="157"/>
      <c r="B56" s="162"/>
      <c r="C56" s="111"/>
      <c r="D56" s="157"/>
      <c r="E56" s="162"/>
      <c r="F56" s="111"/>
      <c r="G56" s="259"/>
      <c r="H56" s="105"/>
      <c r="I56" s="108"/>
      <c r="J56" s="104" t="s">
        <v>167</v>
      </c>
      <c r="K56" s="105">
        <v>10</v>
      </c>
      <c r="L56" s="108"/>
      <c r="M56" s="104" t="s">
        <v>169</v>
      </c>
      <c r="N56" s="105">
        <v>1475</v>
      </c>
      <c r="O56" s="108"/>
      <c r="P56" s="316" t="s">
        <v>293</v>
      </c>
      <c r="Q56" s="105">
        <v>20</v>
      </c>
      <c r="R56" s="108"/>
    </row>
    <row r="57" spans="1:18" ht="17.25" customHeight="1">
      <c r="A57" s="157"/>
      <c r="B57" s="162"/>
      <c r="C57" s="111"/>
      <c r="D57" s="157"/>
      <c r="E57" s="162"/>
      <c r="F57" s="111"/>
      <c r="G57" s="104"/>
      <c r="H57" s="105"/>
      <c r="I57" s="108"/>
      <c r="J57" s="104"/>
      <c r="K57" s="175"/>
      <c r="L57" s="108"/>
      <c r="M57" s="104" t="s">
        <v>298</v>
      </c>
      <c r="N57" s="105">
        <v>85</v>
      </c>
      <c r="O57" s="108"/>
      <c r="P57" s="316" t="s">
        <v>295</v>
      </c>
      <c r="Q57" s="105">
        <v>5</v>
      </c>
      <c r="R57" s="108"/>
    </row>
    <row r="58" spans="1:18" ht="17.25" customHeight="1">
      <c r="A58" s="157"/>
      <c r="B58" s="162"/>
      <c r="C58" s="111"/>
      <c r="D58" s="157"/>
      <c r="E58" s="162"/>
      <c r="F58" s="111"/>
      <c r="G58" s="104"/>
      <c r="H58" s="105"/>
      <c r="I58" s="108"/>
      <c r="J58" s="259"/>
      <c r="K58" s="105"/>
      <c r="L58" s="106"/>
      <c r="M58" s="259" t="s">
        <v>297</v>
      </c>
      <c r="N58" s="105">
        <v>1880</v>
      </c>
      <c r="O58" s="108"/>
      <c r="P58" s="316" t="s">
        <v>294</v>
      </c>
      <c r="Q58" s="105">
        <v>5</v>
      </c>
      <c r="R58" s="108"/>
    </row>
    <row r="59" spans="1:18" ht="17.25" customHeight="1">
      <c r="A59" s="157"/>
      <c r="B59" s="162"/>
      <c r="C59" s="111"/>
      <c r="D59" s="157"/>
      <c r="E59" s="162"/>
      <c r="F59" s="111"/>
      <c r="G59" s="161"/>
      <c r="H59" s="158"/>
      <c r="I59" s="108"/>
      <c r="J59" s="104"/>
      <c r="K59" s="172"/>
      <c r="L59" s="111"/>
      <c r="M59" s="104" t="s">
        <v>170</v>
      </c>
      <c r="N59" s="105">
        <v>310</v>
      </c>
      <c r="O59" s="108"/>
      <c r="P59" s="156"/>
      <c r="Q59" s="105"/>
      <c r="R59" s="108"/>
    </row>
    <row r="60" spans="1:18" ht="17.25" customHeight="1">
      <c r="A60" s="157"/>
      <c r="B60" s="162"/>
      <c r="C60" s="111"/>
      <c r="D60" s="157"/>
      <c r="E60" s="162"/>
      <c r="F60" s="111"/>
      <c r="G60" s="312"/>
      <c r="H60" s="162"/>
      <c r="I60" s="111"/>
      <c r="J60" s="104"/>
      <c r="K60" s="172"/>
      <c r="L60" s="111"/>
      <c r="M60" s="104" t="s">
        <v>172</v>
      </c>
      <c r="N60" s="105">
        <v>195</v>
      </c>
      <c r="O60" s="108"/>
      <c r="P60" s="156"/>
      <c r="Q60" s="105"/>
      <c r="R60" s="108"/>
    </row>
    <row r="61" spans="1:18" ht="17.25" customHeight="1">
      <c r="A61" s="157"/>
      <c r="B61" s="162"/>
      <c r="C61" s="111"/>
      <c r="D61" s="157"/>
      <c r="E61" s="162"/>
      <c r="F61" s="111"/>
      <c r="G61" s="161"/>
      <c r="H61" s="162"/>
      <c r="I61" s="111"/>
      <c r="J61" s="104"/>
      <c r="K61" s="172"/>
      <c r="L61" s="111"/>
      <c r="M61" s="104" t="s">
        <v>173</v>
      </c>
      <c r="N61" s="105">
        <v>270</v>
      </c>
      <c r="O61" s="108"/>
      <c r="P61" s="156"/>
      <c r="Q61" s="105">
        <v>0</v>
      </c>
      <c r="R61" s="108">
        <v>0</v>
      </c>
    </row>
    <row r="62" spans="1:18" ht="17.25" customHeight="1">
      <c r="A62" s="157"/>
      <c r="B62" s="162"/>
      <c r="C62" s="111"/>
      <c r="D62" s="157"/>
      <c r="E62" s="162"/>
      <c r="F62" s="111"/>
      <c r="G62" s="161"/>
      <c r="H62" s="162"/>
      <c r="I62" s="111"/>
      <c r="J62" s="104"/>
      <c r="K62" s="172"/>
      <c r="L62" s="111"/>
      <c r="M62" s="104" t="s">
        <v>174</v>
      </c>
      <c r="N62" s="105">
        <v>305</v>
      </c>
      <c r="O62" s="108"/>
      <c r="P62" s="156"/>
      <c r="Q62" s="315"/>
      <c r="R62" s="111"/>
    </row>
    <row r="63" spans="1:18" ht="17.25" customHeight="1">
      <c r="A63" s="157"/>
      <c r="B63" s="162"/>
      <c r="C63" s="111"/>
      <c r="D63" s="157"/>
      <c r="E63" s="162"/>
      <c r="F63" s="111"/>
      <c r="G63" s="161"/>
      <c r="H63" s="162"/>
      <c r="I63" s="111"/>
      <c r="J63" s="104"/>
      <c r="K63" s="172"/>
      <c r="L63" s="111"/>
      <c r="M63" s="104"/>
      <c r="N63" s="175"/>
      <c r="O63" s="108"/>
      <c r="P63" s="176"/>
      <c r="Q63" s="162"/>
      <c r="R63" s="111"/>
    </row>
    <row r="64" spans="1:18" ht="17.25" customHeight="1">
      <c r="A64" s="177"/>
      <c r="B64" s="164"/>
      <c r="C64" s="114"/>
      <c r="D64" s="177"/>
      <c r="E64" s="164"/>
      <c r="F64" s="114"/>
      <c r="G64" s="178"/>
      <c r="H64" s="164"/>
      <c r="I64" s="114"/>
      <c r="J64" s="179"/>
      <c r="K64" s="180"/>
      <c r="L64" s="114"/>
      <c r="M64" s="179"/>
      <c r="N64" s="180"/>
      <c r="O64" s="114"/>
      <c r="P64" s="181"/>
      <c r="Q64" s="164"/>
      <c r="R64" s="114"/>
    </row>
    <row r="65" spans="1:18" ht="17.25" customHeight="1">
      <c r="A65" s="182"/>
      <c r="B65" s="183"/>
      <c r="C65" s="184"/>
      <c r="D65" s="182" t="s">
        <v>202</v>
      </c>
      <c r="E65" s="183">
        <f>SUM(E54:E64)</f>
        <v>110</v>
      </c>
      <c r="F65" s="184">
        <f>SUM(F54:F64)</f>
        <v>0</v>
      </c>
      <c r="G65" s="182" t="s">
        <v>202</v>
      </c>
      <c r="H65" s="183">
        <f>SUM(H54:H64)</f>
        <v>300</v>
      </c>
      <c r="I65" s="184">
        <f>SUM(I54:I64)</f>
        <v>0</v>
      </c>
      <c r="J65" s="182" t="s">
        <v>202</v>
      </c>
      <c r="K65" s="183">
        <f>SUM(K54:K64)</f>
        <v>1350</v>
      </c>
      <c r="L65" s="184">
        <f>SUM(L54:L64)</f>
        <v>0</v>
      </c>
      <c r="M65" s="182" t="s">
        <v>202</v>
      </c>
      <c r="N65" s="183">
        <f>SUM(N54:N64)</f>
        <v>6895</v>
      </c>
      <c r="O65" s="184">
        <f>SUM(O54:O64)</f>
        <v>0</v>
      </c>
      <c r="P65" s="182" t="s">
        <v>202</v>
      </c>
      <c r="Q65" s="183">
        <f>SUM(Q54:Q64)</f>
        <v>95</v>
      </c>
      <c r="R65" s="184">
        <f>SUM(R54:R64)</f>
        <v>0</v>
      </c>
    </row>
    <row r="66" spans="1:18" ht="17.25" customHeight="1" thickBot="1">
      <c r="A66" s="118" t="s">
        <v>11</v>
      </c>
      <c r="B66" s="119">
        <f>SUM(B52)</f>
        <v>4280</v>
      </c>
      <c r="C66" s="120">
        <f>SUM(C52)</f>
        <v>0</v>
      </c>
      <c r="D66" s="118" t="s">
        <v>11</v>
      </c>
      <c r="E66" s="119">
        <f>SUM(E52,E65)</f>
        <v>1970</v>
      </c>
      <c r="F66" s="120">
        <f>SUM(F52,F65)</f>
        <v>0</v>
      </c>
      <c r="G66" s="118" t="s">
        <v>11</v>
      </c>
      <c r="H66" s="119">
        <f>SUM(H52,H65)</f>
        <v>2965</v>
      </c>
      <c r="I66" s="120">
        <f>SUM(I52,I65)</f>
        <v>0</v>
      </c>
      <c r="J66" s="118" t="s">
        <v>11</v>
      </c>
      <c r="K66" s="119">
        <f>SUM(K52,K65)</f>
        <v>7835</v>
      </c>
      <c r="L66" s="120">
        <f>SUM(L52,L65)</f>
        <v>0</v>
      </c>
      <c r="M66" s="118" t="s">
        <v>11</v>
      </c>
      <c r="N66" s="119">
        <f>SUM(N52,N65)</f>
        <v>14420</v>
      </c>
      <c r="O66" s="120">
        <f>SUM(O52,O65)</f>
        <v>0</v>
      </c>
      <c r="P66" s="118" t="s">
        <v>11</v>
      </c>
      <c r="Q66" s="119">
        <f>SUM(Q52,Q65)</f>
        <v>785</v>
      </c>
      <c r="R66" s="120">
        <f>SUM(R52,R65)</f>
        <v>0</v>
      </c>
    </row>
    <row r="67" spans="1:18" ht="15" customHeight="1" thickBot="1">
      <c r="A67" s="185"/>
      <c r="B67" s="186"/>
      <c r="C67" s="187"/>
      <c r="D67" s="185"/>
      <c r="E67" s="186"/>
      <c r="F67" s="187"/>
      <c r="G67" s="185"/>
      <c r="H67" s="186"/>
      <c r="I67" s="187"/>
      <c r="J67" s="185"/>
      <c r="K67" s="186"/>
      <c r="L67" s="187"/>
      <c r="M67" s="185"/>
      <c r="N67" s="186"/>
      <c r="O67" s="188"/>
      <c r="P67" s="185"/>
      <c r="Q67" s="186"/>
      <c r="R67" s="187"/>
    </row>
    <row r="68" spans="1:13" ht="16.5" customHeight="1" thickBot="1">
      <c r="A68" s="76" t="s">
        <v>311</v>
      </c>
      <c r="B68" s="77"/>
      <c r="C68" s="78" t="s">
        <v>163</v>
      </c>
      <c r="D68" s="79" t="s">
        <v>164</v>
      </c>
      <c r="E68" s="80"/>
      <c r="F68" s="81" t="s">
        <v>3</v>
      </c>
      <c r="G68" s="82">
        <f>B74+E74+H74+K74+N74+Q74</f>
        <v>1225</v>
      </c>
      <c r="H68" s="83" t="s">
        <v>4</v>
      </c>
      <c r="I68" s="84">
        <f>C74+F74+I74+L74+O74+R74</f>
        <v>0</v>
      </c>
      <c r="J68" s="1"/>
      <c r="M68" s="122"/>
    </row>
    <row r="69" ht="5.25" customHeight="1" thickBot="1"/>
    <row r="70" spans="1:18" ht="18" customHeight="1">
      <c r="A70" s="90" t="s">
        <v>5</v>
      </c>
      <c r="B70" s="91"/>
      <c r="C70" s="92"/>
      <c r="D70" s="93" t="s">
        <v>6</v>
      </c>
      <c r="E70" s="94"/>
      <c r="F70" s="95"/>
      <c r="G70" s="96" t="s">
        <v>7</v>
      </c>
      <c r="H70" s="91"/>
      <c r="I70" s="92"/>
      <c r="J70" s="93" t="s">
        <v>8</v>
      </c>
      <c r="K70" s="94"/>
      <c r="L70" s="95"/>
      <c r="M70" s="97" t="s">
        <v>81</v>
      </c>
      <c r="N70" s="91"/>
      <c r="O70" s="92"/>
      <c r="P70" s="97" t="s">
        <v>22</v>
      </c>
      <c r="Q70" s="98"/>
      <c r="R70" s="99"/>
    </row>
    <row r="71" spans="1:18" ht="14.25" customHeight="1">
      <c r="A71" s="100" t="s">
        <v>9</v>
      </c>
      <c r="B71" s="101" t="s">
        <v>10</v>
      </c>
      <c r="C71" s="102" t="s">
        <v>198</v>
      </c>
      <c r="D71" s="103" t="s">
        <v>9</v>
      </c>
      <c r="E71" s="101" t="s">
        <v>10</v>
      </c>
      <c r="F71" s="102" t="s">
        <v>198</v>
      </c>
      <c r="G71" s="103" t="s">
        <v>9</v>
      </c>
      <c r="H71" s="101" t="s">
        <v>10</v>
      </c>
      <c r="I71" s="102" t="s">
        <v>198</v>
      </c>
      <c r="J71" s="100" t="s">
        <v>9</v>
      </c>
      <c r="K71" s="101" t="s">
        <v>10</v>
      </c>
      <c r="L71" s="102" t="s">
        <v>198</v>
      </c>
      <c r="M71" s="100" t="s">
        <v>9</v>
      </c>
      <c r="N71" s="101" t="s">
        <v>10</v>
      </c>
      <c r="O71" s="102" t="s">
        <v>198</v>
      </c>
      <c r="P71" s="100" t="s">
        <v>9</v>
      </c>
      <c r="Q71" s="101" t="s">
        <v>10</v>
      </c>
      <c r="R71" s="102" t="s">
        <v>198</v>
      </c>
    </row>
    <row r="72" spans="1:18" ht="17.25" customHeight="1">
      <c r="A72" s="109"/>
      <c r="B72" s="123"/>
      <c r="C72" s="111"/>
      <c r="D72" s="131"/>
      <c r="E72" s="110"/>
      <c r="F72" s="111"/>
      <c r="G72" s="104"/>
      <c r="H72" s="105"/>
      <c r="I72" s="106"/>
      <c r="J72" s="104"/>
      <c r="K72" s="189"/>
      <c r="L72" s="111"/>
      <c r="M72" s="104" t="s">
        <v>171</v>
      </c>
      <c r="N72" s="105">
        <v>1210</v>
      </c>
      <c r="O72" s="106"/>
      <c r="P72" s="316" t="s">
        <v>271</v>
      </c>
      <c r="Q72" s="105">
        <v>15</v>
      </c>
      <c r="R72" s="106"/>
    </row>
    <row r="73" spans="1:18" ht="17.25" customHeight="1">
      <c r="A73" s="112"/>
      <c r="B73" s="113"/>
      <c r="C73" s="114"/>
      <c r="D73" s="112"/>
      <c r="E73" s="115"/>
      <c r="F73" s="114"/>
      <c r="G73" s="179"/>
      <c r="H73" s="190"/>
      <c r="I73" s="114"/>
      <c r="J73" s="112"/>
      <c r="K73" s="117"/>
      <c r="L73" s="114"/>
      <c r="M73" s="179"/>
      <c r="N73" s="190"/>
      <c r="O73" s="114"/>
      <c r="P73" s="327"/>
      <c r="Q73" s="145"/>
      <c r="R73" s="114"/>
    </row>
    <row r="74" spans="1:18" ht="17.25" customHeight="1" thickBot="1">
      <c r="A74" s="118" t="s">
        <v>11</v>
      </c>
      <c r="B74" s="119">
        <f>SUM(B72:B73)</f>
        <v>0</v>
      </c>
      <c r="C74" s="120">
        <f>SUM(C72:C73)</f>
        <v>0</v>
      </c>
      <c r="D74" s="118" t="s">
        <v>11</v>
      </c>
      <c r="E74" s="119">
        <f>SUM(E72:E73)</f>
        <v>0</v>
      </c>
      <c r="F74" s="120">
        <f>SUM(F72:F73)</f>
        <v>0</v>
      </c>
      <c r="G74" s="118" t="s">
        <v>11</v>
      </c>
      <c r="H74" s="119">
        <f>SUM(H72:H73)</f>
        <v>0</v>
      </c>
      <c r="I74" s="120">
        <f>SUM(I72:I73)</f>
        <v>0</v>
      </c>
      <c r="J74" s="118" t="s">
        <v>11</v>
      </c>
      <c r="K74" s="119">
        <f>SUM(K72:K73)</f>
        <v>0</v>
      </c>
      <c r="L74" s="120">
        <f>SUM(L72:L73)</f>
        <v>0</v>
      </c>
      <c r="M74" s="118" t="s">
        <v>11</v>
      </c>
      <c r="N74" s="119">
        <f>SUM(N72:N73)</f>
        <v>1210</v>
      </c>
      <c r="O74" s="120">
        <f>SUM(O72:O73)</f>
        <v>0</v>
      </c>
      <c r="P74" s="118" t="s">
        <v>11</v>
      </c>
      <c r="Q74" s="119">
        <f>SUM(Q72:Q73)</f>
        <v>15</v>
      </c>
      <c r="R74" s="120">
        <f>SUM(R72:R73)</f>
        <v>0</v>
      </c>
    </row>
  </sheetData>
  <sheetProtection/>
  <mergeCells count="5">
    <mergeCell ref="N1:O1"/>
    <mergeCell ref="N2:O2"/>
    <mergeCell ref="A2:E2"/>
    <mergeCell ref="F2:I2"/>
    <mergeCell ref="F1:I1"/>
  </mergeCells>
  <conditionalFormatting sqref="C8:C11 F8:F11 I8:I11 L8:L11 R8:R11 C17:C28 F17:F28 I17:I22 I24:I28 L17:L28 C34:C37 F34:F37 I34:I37 O34:O37 F44:F66 C72:C74 F72:F74 I72:I74 L72:L74 O72:O74 R72:R74 O8:O11 R17:R28 O17:O28 K8:K9 N8:N9 Q8:Q9 N17:N26 K17:K18 K35:K36 H34 N72 E44:E46 N54:N62 B8:B9 E8 H8:H9 Q17:Q22 H17:H18 E17 B17 Q35:Q36 N34:N35 E54 Q72 H72 O51:O66 N44:O50 Q44:R46 K44:K46 K50 Q49:R49 R47:R48 H56:H58 I56:I66 R63:R66 Q57:R58 R60 K54:K56 L44:L57 L59:L66 Q54:Q58 R50:R58 Q62:R62 B44:C45 B47:C48 C49:C66 C46 H49 H44:I46 I47:I53 L34:L37 R34:R37">
    <cfRule type="cellIs" priority="32" dxfId="70" operator="greaterThan" stopIfTrue="1">
      <formula>A8</formula>
    </cfRule>
  </conditionalFormatting>
  <conditionalFormatting sqref="K49">
    <cfRule type="cellIs" priority="16" dxfId="70" operator="greaterThan" stopIfTrue="1">
      <formula>J49</formula>
    </cfRule>
  </conditionalFormatting>
  <conditionalFormatting sqref="K47">
    <cfRule type="cellIs" priority="15" dxfId="70" operator="greaterThan" stopIfTrue="1">
      <formula>J47</formula>
    </cfRule>
  </conditionalFormatting>
  <conditionalFormatting sqref="K48">
    <cfRule type="cellIs" priority="14" dxfId="70" operator="greaterThan" stopIfTrue="1">
      <formula>J48</formula>
    </cfRule>
  </conditionalFormatting>
  <conditionalFormatting sqref="Q47">
    <cfRule type="cellIs" priority="11" dxfId="70" operator="greaterThan" stopIfTrue="1">
      <formula>P47</formula>
    </cfRule>
  </conditionalFormatting>
  <conditionalFormatting sqref="Q50">
    <cfRule type="cellIs" priority="12" dxfId="70" operator="greaterThan" stopIfTrue="1">
      <formula>P50</formula>
    </cfRule>
  </conditionalFormatting>
  <conditionalFormatting sqref="Q48">
    <cfRule type="cellIs" priority="10" dxfId="70" operator="greaterThan" stopIfTrue="1">
      <formula>P48</formula>
    </cfRule>
  </conditionalFormatting>
  <conditionalFormatting sqref="Q60">
    <cfRule type="cellIs" priority="8" dxfId="70" operator="greaterThan" stopIfTrue="1">
      <formula>P60</formula>
    </cfRule>
  </conditionalFormatting>
  <conditionalFormatting sqref="H55:I55">
    <cfRule type="cellIs" priority="7" dxfId="70" operator="greaterThan" stopIfTrue="1">
      <formula>G55</formula>
    </cfRule>
  </conditionalFormatting>
  <conditionalFormatting sqref="Q59:R59">
    <cfRule type="cellIs" priority="4" dxfId="70" operator="greaterThan" stopIfTrue="1">
      <formula>P59</formula>
    </cfRule>
  </conditionalFormatting>
  <conditionalFormatting sqref="K58:L58">
    <cfRule type="cellIs" priority="3" dxfId="70" operator="greaterThan" stopIfTrue="1">
      <formula>J58</formula>
    </cfRule>
  </conditionalFormatting>
  <conditionalFormatting sqref="Q61:R61">
    <cfRule type="cellIs" priority="2" dxfId="70" operator="greaterThan" stopIfTrue="1">
      <formula>P61</formula>
    </cfRule>
  </conditionalFormatting>
  <conditionalFormatting sqref="H54:I54">
    <cfRule type="cellIs" priority="1" dxfId="70" operator="greaterThan" stopIfTrue="1">
      <formula>G54</formula>
    </cfRule>
  </conditionalFormatting>
  <printOptions horizontalCentered="1"/>
  <pageMargins left="0.3937007874015748" right="0.3937007874015748" top="0.5511811023622047" bottom="0" header="0.2755905511811024" footer="0.1968503937007874"/>
  <pageSetup horizontalDpi="600" verticalDpi="600" orientation="portrait" paperSize="12" scale="80" r:id="rId4"/>
  <headerFooter alignWithMargins="0">
    <oddHeader>&amp;L&amp;"ＭＳ Ｐ明朝,太字"&amp;16折込広告企画書　佐賀地区 No.3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zoomScale="70" zoomScaleNormal="70" zoomScaleSheetLayoutView="58" workbookViewId="0" topLeftCell="A1">
      <selection activeCell="Q3" sqref="Q3"/>
    </sheetView>
  </sheetViews>
  <sheetFormatPr defaultColWidth="9.00390625" defaultRowHeight="13.5"/>
  <cols>
    <col min="1" max="1" width="21.50390625" style="1" customWidth="1"/>
    <col min="2" max="13" width="13.125" style="1" customWidth="1"/>
    <col min="14" max="15" width="12.875" style="1" customWidth="1"/>
    <col min="16" max="16384" width="9.00390625" style="1" customWidth="1"/>
  </cols>
  <sheetData>
    <row r="1" spans="1:15" s="2" customFormat="1" ht="18" customHeight="1">
      <c r="A1" s="26" t="s">
        <v>14</v>
      </c>
      <c r="B1" s="27"/>
      <c r="C1" s="27"/>
      <c r="D1" s="373" t="s">
        <v>201</v>
      </c>
      <c r="E1" s="374"/>
      <c r="F1" s="374"/>
      <c r="G1" s="375"/>
      <c r="H1" s="28" t="s">
        <v>2</v>
      </c>
      <c r="I1" s="28" t="s">
        <v>15</v>
      </c>
      <c r="J1" s="27"/>
      <c r="K1" s="28" t="s">
        <v>16</v>
      </c>
      <c r="L1" s="29"/>
      <c r="M1" s="1"/>
      <c r="N1" s="1"/>
      <c r="O1" s="1"/>
    </row>
    <row r="2" spans="1:15" ht="36" customHeight="1" thickBot="1">
      <c r="A2" s="370">
        <f>'佐賀市・神埼市・神埼郡・三養基郡'!A2</f>
        <v>0</v>
      </c>
      <c r="B2" s="371"/>
      <c r="C2" s="372"/>
      <c r="D2" s="376" t="str">
        <f>'佐賀市・神埼市・神埼郡・三養基郡'!F2</f>
        <v>平成　　　年　　　月　　　日（　　　）</v>
      </c>
      <c r="E2" s="377"/>
      <c r="F2" s="377"/>
      <c r="G2" s="378"/>
      <c r="H2" s="52">
        <f>'佐賀市・神埼市・神埼郡・三養基郡'!J2</f>
        <v>0</v>
      </c>
      <c r="I2" s="30">
        <f>'佐賀市・神埼市・神埼郡・三養基郡'!K2</f>
        <v>0</v>
      </c>
      <c r="J2" s="31"/>
      <c r="K2" s="32"/>
      <c r="L2" s="33"/>
      <c r="M2" s="3"/>
      <c r="N2" s="4"/>
      <c r="O2" s="5"/>
    </row>
    <row r="3" spans="1:15" ht="20.25" customHeight="1">
      <c r="A3" s="6"/>
      <c r="B3" s="6"/>
      <c r="C3" s="6"/>
      <c r="D3" s="6"/>
      <c r="E3" s="6"/>
      <c r="F3" s="6"/>
      <c r="G3" s="6"/>
      <c r="H3" s="6"/>
      <c r="I3" s="7"/>
      <c r="J3" s="6"/>
      <c r="K3" s="6"/>
      <c r="L3" s="6"/>
      <c r="M3" s="8"/>
      <c r="N3" s="34" t="s">
        <v>203</v>
      </c>
      <c r="O3" s="15"/>
    </row>
    <row r="4" spans="1:15" ht="19.5" customHeight="1" thickBot="1">
      <c r="A4" s="6"/>
      <c r="B4" s="6"/>
      <c r="C4" s="6"/>
      <c r="D4" s="6"/>
      <c r="E4" s="6"/>
      <c r="F4" s="6"/>
      <c r="G4" s="6"/>
      <c r="H4" s="6"/>
      <c r="I4" s="18"/>
      <c r="J4" s="6"/>
      <c r="K4" s="6"/>
      <c r="L4" s="6"/>
      <c r="M4" s="9"/>
      <c r="N4" s="35" t="s">
        <v>204</v>
      </c>
      <c r="O4" s="15"/>
    </row>
    <row r="5" spans="1:15" s="10" customFormat="1" ht="28.5" customHeight="1">
      <c r="A5" s="19" t="s">
        <v>17</v>
      </c>
      <c r="B5" s="21" t="s">
        <v>5</v>
      </c>
      <c r="C5" s="20"/>
      <c r="D5" s="21" t="s">
        <v>6</v>
      </c>
      <c r="E5" s="20"/>
      <c r="F5" s="21" t="s">
        <v>7</v>
      </c>
      <c r="G5" s="20"/>
      <c r="H5" s="21" t="s">
        <v>8</v>
      </c>
      <c r="I5" s="22"/>
      <c r="J5" s="36" t="s">
        <v>81</v>
      </c>
      <c r="K5" s="22"/>
      <c r="L5" s="23" t="s">
        <v>22</v>
      </c>
      <c r="M5" s="20"/>
      <c r="N5" s="24" t="s">
        <v>18</v>
      </c>
      <c r="O5" s="25"/>
    </row>
    <row r="6" spans="1:15" s="10" customFormat="1" ht="28.5" customHeight="1">
      <c r="A6" s="48"/>
      <c r="B6" s="49" t="s">
        <v>199</v>
      </c>
      <c r="C6" s="50" t="s">
        <v>200</v>
      </c>
      <c r="D6" s="49" t="s">
        <v>199</v>
      </c>
      <c r="E6" s="50" t="s">
        <v>200</v>
      </c>
      <c r="F6" s="49" t="s">
        <v>199</v>
      </c>
      <c r="G6" s="50" t="s">
        <v>200</v>
      </c>
      <c r="H6" s="49" t="s">
        <v>199</v>
      </c>
      <c r="I6" s="50" t="s">
        <v>200</v>
      </c>
      <c r="J6" s="49" t="s">
        <v>199</v>
      </c>
      <c r="K6" s="50" t="s">
        <v>200</v>
      </c>
      <c r="L6" s="49" t="s">
        <v>199</v>
      </c>
      <c r="M6" s="50" t="s">
        <v>200</v>
      </c>
      <c r="N6" s="49" t="s">
        <v>199</v>
      </c>
      <c r="O6" s="51" t="s">
        <v>200</v>
      </c>
    </row>
    <row r="7" spans="1:15" ht="28.5" customHeight="1">
      <c r="A7" s="37" t="s">
        <v>175</v>
      </c>
      <c r="B7" s="38">
        <f>'佐賀市・神埼市・神埼郡・三養基郡'!B47</f>
        <v>1455</v>
      </c>
      <c r="C7" s="39">
        <f>'佐賀市・神埼市・神埼郡・三養基郡'!C47</f>
        <v>0</v>
      </c>
      <c r="D7" s="40">
        <f>'佐賀市・神埼市・神埼郡・三養基郡'!E47</f>
        <v>5640</v>
      </c>
      <c r="E7" s="39">
        <f>'佐賀市・神埼市・神埼郡・三養基郡'!F47</f>
        <v>0</v>
      </c>
      <c r="F7" s="40">
        <f>'佐賀市・神埼市・神埼郡・三養基郡'!H47</f>
        <v>6645</v>
      </c>
      <c r="G7" s="39">
        <f>'佐賀市・神埼市・神埼郡・三養基郡'!I47</f>
        <v>0</v>
      </c>
      <c r="H7" s="40">
        <f>'佐賀市・神埼市・神埼郡・三養基郡'!K47</f>
        <v>7705</v>
      </c>
      <c r="I7" s="39">
        <f>'佐賀市・神埼市・神埼郡・三養基郡'!L47</f>
        <v>0</v>
      </c>
      <c r="J7" s="40">
        <f>'佐賀市・神埼市・神埼郡・三養基郡'!N47</f>
        <v>50845</v>
      </c>
      <c r="K7" s="39">
        <f>'佐賀市・神埼市・神埼郡・三養基郡'!O47</f>
        <v>0</v>
      </c>
      <c r="L7" s="40">
        <f>'佐賀市・神埼市・神埼郡・三養基郡'!Q47</f>
        <v>2945</v>
      </c>
      <c r="M7" s="39">
        <f>'佐賀市・神埼市・神埼郡・三養基郡'!R47</f>
        <v>0</v>
      </c>
      <c r="N7" s="40">
        <f>B7+D7+F7+H7+J7+L7</f>
        <v>75235</v>
      </c>
      <c r="O7" s="41">
        <f>C7+E7+G7+I7+K7+M7</f>
        <v>0</v>
      </c>
    </row>
    <row r="8" spans="1:15" ht="28.5" customHeight="1">
      <c r="A8" s="44" t="s">
        <v>222</v>
      </c>
      <c r="B8" s="38">
        <f>'佐賀市・神埼市・神埼郡・三養基郡'!B57</f>
        <v>0</v>
      </c>
      <c r="C8" s="39">
        <f>'佐賀市・神埼市・神埼郡・三養基郡'!C57</f>
        <v>0</v>
      </c>
      <c r="D8" s="40">
        <f>'佐賀市・神埼市・神埼郡・三養基郡'!E57</f>
        <v>590</v>
      </c>
      <c r="E8" s="39">
        <f>'佐賀市・神埼市・神埼郡・三養基郡'!F57</f>
        <v>0</v>
      </c>
      <c r="F8" s="40">
        <f>'佐賀市・神埼市・神埼郡・三養基郡'!H57</f>
        <v>610</v>
      </c>
      <c r="G8" s="39">
        <f>'佐賀市・神埼市・神埼郡・三養基郡'!I57</f>
        <v>0</v>
      </c>
      <c r="H8" s="40">
        <f>'佐賀市・神埼市・神埼郡・三養基郡'!K57</f>
        <v>1135</v>
      </c>
      <c r="I8" s="39">
        <f>'佐賀市・神埼市・神埼郡・三養基郡'!L57</f>
        <v>0</v>
      </c>
      <c r="J8" s="40">
        <f>'佐賀市・神埼市・神埼郡・三養基郡'!N57</f>
        <v>5755</v>
      </c>
      <c r="K8" s="39">
        <f>'佐賀市・神埼市・神埼郡・三養基郡'!O57</f>
        <v>0</v>
      </c>
      <c r="L8" s="40">
        <f>'佐賀市・神埼市・神埼郡・三養基郡'!Q57</f>
        <v>190</v>
      </c>
      <c r="M8" s="39">
        <f>'佐賀市・神埼市・神埼郡・三養基郡'!R57</f>
        <v>0</v>
      </c>
      <c r="N8" s="40">
        <f>B8+D8+F8+H8+J8+L8</f>
        <v>8280</v>
      </c>
      <c r="O8" s="41">
        <f>C8+E8+G8+I8+K8+M8</f>
        <v>0</v>
      </c>
    </row>
    <row r="9" spans="1:15" ht="28.5" customHeight="1">
      <c r="A9" s="42" t="s">
        <v>176</v>
      </c>
      <c r="B9" s="38">
        <f>'佐賀市・神埼市・神埼郡・三養基郡'!B65</f>
        <v>0</v>
      </c>
      <c r="C9" s="39">
        <f>'佐賀市・神埼市・神埼郡・三養基郡'!C65</f>
        <v>0</v>
      </c>
      <c r="D9" s="40">
        <f>'佐賀市・神埼市・神埼郡・三養基郡'!E65</f>
        <v>650</v>
      </c>
      <c r="E9" s="39">
        <f>'佐賀市・神埼市・神埼郡・三養基郡'!F65</f>
        <v>0</v>
      </c>
      <c r="F9" s="40">
        <f>'佐賀市・神埼市・神埼郡・三養基郡'!H65</f>
        <v>1300</v>
      </c>
      <c r="G9" s="39">
        <f>'佐賀市・神埼市・神埼郡・三養基郡'!I65</f>
        <v>0</v>
      </c>
      <c r="H9" s="40">
        <f>'佐賀市・神埼市・神埼郡・三養基郡'!K65</f>
        <v>915</v>
      </c>
      <c r="I9" s="39">
        <f>'佐賀市・神埼市・神埼郡・三養基郡'!L65</f>
        <v>0</v>
      </c>
      <c r="J9" s="40">
        <f>'佐賀市・神埼市・神埼郡・三養基郡'!N65</f>
        <v>1810</v>
      </c>
      <c r="K9" s="39">
        <f>'佐賀市・神埼市・神埼郡・三養基郡'!O65</f>
        <v>0</v>
      </c>
      <c r="L9" s="40">
        <f>'佐賀市・神埼市・神埼郡・三養基郡'!Q65</f>
        <v>160</v>
      </c>
      <c r="M9" s="39">
        <f>'佐賀市・神埼市・神埼郡・三養基郡'!R65</f>
        <v>0</v>
      </c>
      <c r="N9" s="40">
        <f aca="true" t="shared" si="0" ref="N9:O29">SUM(B9+D9+F9+H9+J9+L9)</f>
        <v>4835</v>
      </c>
      <c r="O9" s="41">
        <f t="shared" si="0"/>
        <v>0</v>
      </c>
    </row>
    <row r="10" spans="1:15" ht="28.5" customHeight="1">
      <c r="A10" s="43" t="s">
        <v>177</v>
      </c>
      <c r="B10" s="38">
        <f>'佐賀市・神埼市・神埼郡・三養基郡'!B77</f>
        <v>280</v>
      </c>
      <c r="C10" s="39">
        <f>'佐賀市・神埼市・神埼郡・三養基郡'!C77</f>
        <v>0</v>
      </c>
      <c r="D10" s="40">
        <f>'佐賀市・神埼市・神埼郡・三養基郡'!E77</f>
        <v>1755</v>
      </c>
      <c r="E10" s="39">
        <f>'佐賀市・神埼市・神埼郡・三養基郡'!F77</f>
        <v>0</v>
      </c>
      <c r="F10" s="40">
        <f>'佐賀市・神埼市・神埼郡・三養基郡'!H77</f>
        <v>2280</v>
      </c>
      <c r="G10" s="39">
        <f>'佐賀市・神埼市・神埼郡・三養基郡'!I77</f>
        <v>0</v>
      </c>
      <c r="H10" s="40">
        <f>'佐賀市・神埼市・神埼郡・三養基郡'!K77</f>
        <v>4860</v>
      </c>
      <c r="I10" s="39">
        <f>'佐賀市・神埼市・神埼郡・三養基郡'!L77</f>
        <v>0</v>
      </c>
      <c r="J10" s="40">
        <f>'佐賀市・神埼市・神埼郡・三養基郡'!N77</f>
        <v>3530</v>
      </c>
      <c r="K10" s="39">
        <f>'佐賀市・神埼市・神埼郡・三養基郡'!O77</f>
        <v>0</v>
      </c>
      <c r="L10" s="40">
        <f>'佐賀市・神埼市・神埼郡・三養基郡'!Q77</f>
        <v>450</v>
      </c>
      <c r="M10" s="39">
        <f>'佐賀市・神埼市・神埼郡・三養基郡'!R77</f>
        <v>0</v>
      </c>
      <c r="N10" s="40">
        <f t="shared" si="0"/>
        <v>13155</v>
      </c>
      <c r="O10" s="41">
        <f t="shared" si="0"/>
        <v>0</v>
      </c>
    </row>
    <row r="11" spans="1:15" ht="28.5" customHeight="1">
      <c r="A11" s="42" t="s">
        <v>178</v>
      </c>
      <c r="B11" s="38">
        <f>'鳥栖市・小城市・鹿島市・嬉野市・藤津郡・武雄市・杵島郡'!B14</f>
        <v>760</v>
      </c>
      <c r="C11" s="39">
        <f>'鳥栖市・小城市・鹿島市・嬉野市・藤津郡・武雄市・杵島郡'!C14</f>
        <v>0</v>
      </c>
      <c r="D11" s="40">
        <f>'鳥栖市・小城市・鹿島市・嬉野市・藤津郡・武雄市・杵島郡'!E14</f>
        <v>2705</v>
      </c>
      <c r="E11" s="39">
        <f>'鳥栖市・小城市・鹿島市・嬉野市・藤津郡・武雄市・杵島郡'!F14</f>
        <v>0</v>
      </c>
      <c r="F11" s="40">
        <f>'鳥栖市・小城市・鹿島市・嬉野市・藤津郡・武雄市・杵島郡'!H14</f>
        <v>2985</v>
      </c>
      <c r="G11" s="39">
        <f>'鳥栖市・小城市・鹿島市・嬉野市・藤津郡・武雄市・杵島郡'!I14</f>
        <v>0</v>
      </c>
      <c r="H11" s="40">
        <f>'鳥栖市・小城市・鹿島市・嬉野市・藤津郡・武雄市・杵島郡'!K14</f>
        <v>7755</v>
      </c>
      <c r="I11" s="39">
        <f>'鳥栖市・小城市・鹿島市・嬉野市・藤津郡・武雄市・杵島郡'!L14</f>
        <v>0</v>
      </c>
      <c r="J11" s="40">
        <f>'鳥栖市・小城市・鹿島市・嬉野市・藤津郡・武雄市・杵島郡'!N14</f>
        <v>1960</v>
      </c>
      <c r="K11" s="39">
        <f>'鳥栖市・小城市・鹿島市・嬉野市・藤津郡・武雄市・杵島郡'!O14</f>
        <v>0</v>
      </c>
      <c r="L11" s="40">
        <f>'鳥栖市・小城市・鹿島市・嬉野市・藤津郡・武雄市・杵島郡'!Q14</f>
        <v>825</v>
      </c>
      <c r="M11" s="39">
        <f>'鳥栖市・小城市・鹿島市・嬉野市・藤津郡・武雄市・杵島郡'!R14</f>
        <v>0</v>
      </c>
      <c r="N11" s="40">
        <f t="shared" si="0"/>
        <v>16990</v>
      </c>
      <c r="O11" s="41">
        <f t="shared" si="0"/>
        <v>0</v>
      </c>
    </row>
    <row r="12" spans="1:15" ht="28.5" customHeight="1">
      <c r="A12" s="42" t="s">
        <v>209</v>
      </c>
      <c r="B12" s="38">
        <f>'鳥栖市・小城市・鹿島市・嬉野市・藤津郡・武雄市・杵島郡'!B24</f>
        <v>310</v>
      </c>
      <c r="C12" s="39">
        <f>'鳥栖市・小城市・鹿島市・嬉野市・藤津郡・武雄市・杵島郡'!C24</f>
        <v>0</v>
      </c>
      <c r="D12" s="40">
        <f>'鳥栖市・小城市・鹿島市・嬉野市・藤津郡・武雄市・杵島郡'!E24</f>
        <v>370</v>
      </c>
      <c r="E12" s="39">
        <f>'鳥栖市・小城市・鹿島市・嬉野市・藤津郡・武雄市・杵島郡'!F24</f>
        <v>0</v>
      </c>
      <c r="F12" s="40">
        <f>'鳥栖市・小城市・鹿島市・嬉野市・藤津郡・武雄市・杵島郡'!H24</f>
        <v>1070</v>
      </c>
      <c r="G12" s="39">
        <f>'鳥栖市・小城市・鹿島市・嬉野市・藤津郡・武雄市・杵島郡'!I24</f>
        <v>0</v>
      </c>
      <c r="H12" s="40">
        <f>'鳥栖市・小城市・鹿島市・嬉野市・藤津郡・武雄市・杵島郡'!K24</f>
        <v>1615</v>
      </c>
      <c r="I12" s="39">
        <f>'鳥栖市・小城市・鹿島市・嬉野市・藤津郡・武雄市・杵島郡'!L24</f>
        <v>0</v>
      </c>
      <c r="J12" s="40">
        <f>'鳥栖市・小城市・鹿島市・嬉野市・藤津郡・武雄市・杵島郡'!N24</f>
        <v>8440</v>
      </c>
      <c r="K12" s="39">
        <f>'鳥栖市・小城市・鹿島市・嬉野市・藤津郡・武雄市・杵島郡'!O24</f>
        <v>0</v>
      </c>
      <c r="L12" s="40">
        <f>'鳥栖市・小城市・鹿島市・嬉野市・藤津郡・武雄市・杵島郡'!Q24</f>
        <v>220</v>
      </c>
      <c r="M12" s="39">
        <f>'鳥栖市・小城市・鹿島市・嬉野市・藤津郡・武雄市・杵島郡'!R24</f>
        <v>0</v>
      </c>
      <c r="N12" s="40">
        <f t="shared" si="0"/>
        <v>12025</v>
      </c>
      <c r="O12" s="41">
        <f t="shared" si="0"/>
        <v>0</v>
      </c>
    </row>
    <row r="13" spans="1:15" ht="28.5" customHeight="1">
      <c r="A13" s="42" t="s">
        <v>179</v>
      </c>
      <c r="B13" s="38">
        <f>'鳥栖市・小城市・鹿島市・嬉野市・藤津郡・武雄市・杵島郡'!B34</f>
        <v>0</v>
      </c>
      <c r="C13" s="39">
        <f>'鳥栖市・小城市・鹿島市・嬉野市・藤津郡・武雄市・杵島郡'!C34</f>
        <v>0</v>
      </c>
      <c r="D13" s="40">
        <f>'鳥栖市・小城市・鹿島市・嬉野市・藤津郡・武雄市・杵島郡'!E34</f>
        <v>0</v>
      </c>
      <c r="E13" s="39">
        <f>'鳥栖市・小城市・鹿島市・嬉野市・藤津郡・武雄市・杵島郡'!F34</f>
        <v>0</v>
      </c>
      <c r="F13" s="40">
        <f>'鳥栖市・小城市・鹿島市・嬉野市・藤津郡・武雄市・杵島郡'!H34</f>
        <v>0</v>
      </c>
      <c r="G13" s="39">
        <f>'鳥栖市・小城市・鹿島市・嬉野市・藤津郡・武雄市・杵島郡'!I34</f>
        <v>0</v>
      </c>
      <c r="H13" s="40">
        <f>'鳥栖市・小城市・鹿島市・嬉野市・藤津郡・武雄市・杵島郡'!K34</f>
        <v>2070</v>
      </c>
      <c r="I13" s="39">
        <f>'鳥栖市・小城市・鹿島市・嬉野市・藤津郡・武雄市・杵島郡'!L34</f>
        <v>0</v>
      </c>
      <c r="J13" s="40">
        <f>'鳥栖市・小城市・鹿島市・嬉野市・藤津郡・武雄市・杵島郡'!N34</f>
        <v>5980</v>
      </c>
      <c r="K13" s="39">
        <f>'鳥栖市・小城市・鹿島市・嬉野市・藤津郡・武雄市・杵島郡'!O34</f>
        <v>0</v>
      </c>
      <c r="L13" s="40">
        <f>'鳥栖市・小城市・鹿島市・嬉野市・藤津郡・武雄市・杵島郡'!Q34</f>
        <v>145</v>
      </c>
      <c r="M13" s="39">
        <f>'鳥栖市・小城市・鹿島市・嬉野市・藤津郡・武雄市・杵島郡'!R34</f>
        <v>0</v>
      </c>
      <c r="N13" s="40">
        <f t="shared" si="0"/>
        <v>8195</v>
      </c>
      <c r="O13" s="41">
        <f t="shared" si="0"/>
        <v>0</v>
      </c>
    </row>
    <row r="14" spans="1:15" ht="28.5" customHeight="1">
      <c r="A14" s="44" t="s">
        <v>223</v>
      </c>
      <c r="B14" s="45">
        <f>'鳥栖市・小城市・鹿島市・嬉野市・藤津郡・武雄市・杵島郡'!B44</f>
        <v>0</v>
      </c>
      <c r="C14" s="46">
        <f>'鳥栖市・小城市・鹿島市・嬉野市・藤津郡・武雄市・杵島郡'!C44</f>
        <v>0</v>
      </c>
      <c r="D14" s="47">
        <f>'鳥栖市・小城市・鹿島市・嬉野市・藤津郡・武雄市・杵島郡'!E44</f>
        <v>0</v>
      </c>
      <c r="E14" s="46">
        <f>'鳥栖市・小城市・鹿島市・嬉野市・藤津郡・武雄市・杵島郡'!F44</f>
        <v>0</v>
      </c>
      <c r="F14" s="47">
        <f>'鳥栖市・小城市・鹿島市・嬉野市・藤津郡・武雄市・杵島郡'!H44</f>
        <v>920</v>
      </c>
      <c r="G14" s="46">
        <f>'鳥栖市・小城市・鹿島市・嬉野市・藤津郡・武雄市・杵島郡'!I44</f>
        <v>0</v>
      </c>
      <c r="H14" s="47">
        <f>'鳥栖市・小城市・鹿島市・嬉野市・藤津郡・武雄市・杵島郡'!K44</f>
        <v>1235</v>
      </c>
      <c r="I14" s="46">
        <f>'鳥栖市・小城市・鹿島市・嬉野市・藤津郡・武雄市・杵島郡'!L44</f>
        <v>0</v>
      </c>
      <c r="J14" s="47">
        <f>'鳥栖市・小城市・鹿島市・嬉野市・藤津郡・武雄市・杵島郡'!N44</f>
        <v>4475</v>
      </c>
      <c r="K14" s="46">
        <f>'鳥栖市・小城市・鹿島市・嬉野市・藤津郡・武雄市・杵島郡'!O44</f>
        <v>0</v>
      </c>
      <c r="L14" s="47">
        <f>'鳥栖市・小城市・鹿島市・嬉野市・藤津郡・武雄市・杵島郡'!Q44</f>
        <v>150</v>
      </c>
      <c r="M14" s="46">
        <f>'鳥栖市・小城市・鹿島市・嬉野市・藤津郡・武雄市・杵島郡'!R44</f>
        <v>0</v>
      </c>
      <c r="N14" s="40">
        <f t="shared" si="0"/>
        <v>6780</v>
      </c>
      <c r="O14" s="41">
        <f t="shared" si="0"/>
        <v>0</v>
      </c>
    </row>
    <row r="15" spans="1:15" ht="28.5" customHeight="1">
      <c r="A15" s="44" t="s">
        <v>180</v>
      </c>
      <c r="B15" s="45">
        <f>'鳥栖市・小城市・鹿島市・嬉野市・藤津郡・武雄市・杵島郡'!B52</f>
        <v>0</v>
      </c>
      <c r="C15" s="46">
        <f>'鳥栖市・小城市・鹿島市・嬉野市・藤津郡・武雄市・杵島郡'!C52</f>
        <v>0</v>
      </c>
      <c r="D15" s="47">
        <f>'鳥栖市・小城市・鹿島市・嬉野市・藤津郡・武雄市・杵島郡'!E52</f>
        <v>0</v>
      </c>
      <c r="E15" s="46">
        <f>'鳥栖市・小城市・鹿島市・嬉野市・藤津郡・武雄市・杵島郡'!F52</f>
        <v>0</v>
      </c>
      <c r="F15" s="47">
        <f>'鳥栖市・小城市・鹿島市・嬉野市・藤津郡・武雄市・杵島郡'!H52</f>
        <v>0</v>
      </c>
      <c r="G15" s="46">
        <f>'鳥栖市・小城市・鹿島市・嬉野市・藤津郡・武雄市・杵島郡'!I52</f>
        <v>0</v>
      </c>
      <c r="H15" s="47">
        <f>'鳥栖市・小城市・鹿島市・嬉野市・藤津郡・武雄市・杵島郡'!K52</f>
        <v>490</v>
      </c>
      <c r="I15" s="46">
        <f>'鳥栖市・小城市・鹿島市・嬉野市・藤津郡・武雄市・杵島郡'!L52</f>
        <v>0</v>
      </c>
      <c r="J15" s="47">
        <f>'鳥栖市・小城市・鹿島市・嬉野市・藤津郡・武雄市・杵島郡'!N52</f>
        <v>1865</v>
      </c>
      <c r="K15" s="46">
        <f>'鳥栖市・小城市・鹿島市・嬉野市・藤津郡・武雄市・杵島郡'!O52</f>
        <v>0</v>
      </c>
      <c r="L15" s="47">
        <f>'鳥栖市・小城市・鹿島市・嬉野市・藤津郡・武雄市・杵島郡'!Q52</f>
        <v>30</v>
      </c>
      <c r="M15" s="46">
        <f>'鳥栖市・小城市・鹿島市・嬉野市・藤津郡・武雄市・杵島郡'!R52</f>
        <v>0</v>
      </c>
      <c r="N15" s="40">
        <f t="shared" si="0"/>
        <v>2385</v>
      </c>
      <c r="O15" s="41">
        <f t="shared" si="0"/>
        <v>0</v>
      </c>
    </row>
    <row r="16" spans="1:15" ht="28.5" customHeight="1">
      <c r="A16" s="42" t="s">
        <v>181</v>
      </c>
      <c r="B16" s="38">
        <f>'鳥栖市・小城市・鹿島市・嬉野市・藤津郡・武雄市・杵島郡'!B70</f>
        <v>0</v>
      </c>
      <c r="C16" s="39">
        <f>'鳥栖市・小城市・鹿島市・嬉野市・藤津郡・武雄市・杵島郡'!C70</f>
        <v>0</v>
      </c>
      <c r="D16" s="40">
        <f>'鳥栖市・小城市・鹿島市・嬉野市・藤津郡・武雄市・杵島郡'!E70</f>
        <v>0</v>
      </c>
      <c r="E16" s="39">
        <f>'鳥栖市・小城市・鹿島市・嬉野市・藤津郡・武雄市・杵島郡'!F70</f>
        <v>0</v>
      </c>
      <c r="F16" s="40">
        <f>'鳥栖市・小城市・鹿島市・嬉野市・藤津郡・武雄市・杵島郡'!H70</f>
        <v>1340</v>
      </c>
      <c r="G16" s="39">
        <f>'鳥栖市・小城市・鹿島市・嬉野市・藤津郡・武雄市・杵島郡'!I70</f>
        <v>0</v>
      </c>
      <c r="H16" s="40">
        <f>'鳥栖市・小城市・鹿島市・嬉野市・藤津郡・武雄市・杵島郡'!K70</f>
        <v>2205</v>
      </c>
      <c r="I16" s="39">
        <f>'鳥栖市・小城市・鹿島市・嬉野市・藤津郡・武雄市・杵島郡'!L70</f>
        <v>0</v>
      </c>
      <c r="J16" s="40">
        <f>'鳥栖市・小城市・鹿島市・嬉野市・藤津郡・武雄市・杵島郡'!N70</f>
        <v>9815</v>
      </c>
      <c r="K16" s="39">
        <f>'鳥栖市・小城市・鹿島市・嬉野市・藤津郡・武雄市・杵島郡'!O70</f>
        <v>0</v>
      </c>
      <c r="L16" s="40">
        <f>'鳥栖市・小城市・鹿島市・嬉野市・藤津郡・武雄市・杵島郡'!Q70</f>
        <v>305</v>
      </c>
      <c r="M16" s="39">
        <f>'鳥栖市・小城市・鹿島市・嬉野市・藤津郡・武雄市・杵島郡'!R70</f>
        <v>0</v>
      </c>
      <c r="N16" s="40">
        <f t="shared" si="0"/>
        <v>13665</v>
      </c>
      <c r="O16" s="41">
        <f t="shared" si="0"/>
        <v>0</v>
      </c>
    </row>
    <row r="17" spans="1:15" ht="28.5" customHeight="1">
      <c r="A17" s="44" t="s">
        <v>182</v>
      </c>
      <c r="B17" s="45">
        <f>'鳥栖市・小城市・鹿島市・嬉野市・藤津郡・武雄市・杵島郡'!B83</f>
        <v>0</v>
      </c>
      <c r="C17" s="46">
        <f>'鳥栖市・小城市・鹿島市・嬉野市・藤津郡・武雄市・杵島郡'!C83</f>
        <v>0</v>
      </c>
      <c r="D17" s="47">
        <f>'鳥栖市・小城市・鹿島市・嬉野市・藤津郡・武雄市・杵島郡'!E83</f>
        <v>0</v>
      </c>
      <c r="E17" s="46">
        <f>'鳥栖市・小城市・鹿島市・嬉野市・藤津郡・武雄市・杵島郡'!F83</f>
        <v>0</v>
      </c>
      <c r="F17" s="47">
        <f>'鳥栖市・小城市・鹿島市・嬉野市・藤津郡・武雄市・杵島郡'!H83</f>
        <v>565</v>
      </c>
      <c r="G17" s="46">
        <f>'鳥栖市・小城市・鹿島市・嬉野市・藤津郡・武雄市・杵島郡'!I83</f>
        <v>0</v>
      </c>
      <c r="H17" s="47">
        <f>'鳥栖市・小城市・鹿島市・嬉野市・藤津郡・武雄市・杵島郡'!K83</f>
        <v>1165</v>
      </c>
      <c r="I17" s="46">
        <f>'鳥栖市・小城市・鹿島市・嬉野市・藤津郡・武雄市・杵島郡'!L83</f>
        <v>0</v>
      </c>
      <c r="J17" s="47">
        <f>'鳥栖市・小城市・鹿島市・嬉野市・藤津郡・武雄市・杵島郡'!N83</f>
        <v>9195</v>
      </c>
      <c r="K17" s="46">
        <f>'鳥栖市・小城市・鹿島市・嬉野市・藤津郡・武雄市・杵島郡'!O83</f>
        <v>0</v>
      </c>
      <c r="L17" s="47">
        <f>'鳥栖市・小城市・鹿島市・嬉野市・藤津郡・武雄市・杵島郡'!Q83</f>
        <v>165</v>
      </c>
      <c r="M17" s="46">
        <f>'鳥栖市・小城市・鹿島市・嬉野市・藤津郡・武雄市・杵島郡'!R83</f>
        <v>0</v>
      </c>
      <c r="N17" s="40">
        <f t="shared" si="0"/>
        <v>11090</v>
      </c>
      <c r="O17" s="41">
        <f t="shared" si="0"/>
        <v>0</v>
      </c>
    </row>
    <row r="18" spans="1:15" ht="28.5" customHeight="1">
      <c r="A18" s="42" t="s">
        <v>184</v>
      </c>
      <c r="B18" s="38">
        <f>'多久市・伊万里市・西松浦郡・唐津市・東松浦郡'!B11</f>
        <v>335</v>
      </c>
      <c r="C18" s="39">
        <f>'多久市・伊万里市・西松浦郡・唐津市・東松浦郡'!C11</f>
        <v>0</v>
      </c>
      <c r="D18" s="40">
        <f>'多久市・伊万里市・西松浦郡・唐津市・東松浦郡'!E11</f>
        <v>210</v>
      </c>
      <c r="E18" s="39">
        <f>'多久市・伊万里市・西松浦郡・唐津市・東松浦郡'!F11</f>
        <v>0</v>
      </c>
      <c r="F18" s="40">
        <f>'多久市・伊万里市・西松浦郡・唐津市・東松浦郡'!H11</f>
        <v>530</v>
      </c>
      <c r="G18" s="39">
        <f>'多久市・伊万里市・西松浦郡・唐津市・東松浦郡'!I11</f>
        <v>0</v>
      </c>
      <c r="H18" s="40">
        <f>'多久市・伊万里市・西松浦郡・唐津市・東松浦郡'!K11</f>
        <v>1250</v>
      </c>
      <c r="I18" s="39">
        <f>'多久市・伊万里市・西松浦郡・唐津市・東松浦郡'!L11</f>
        <v>0</v>
      </c>
      <c r="J18" s="40">
        <f>'多久市・伊万里市・西松浦郡・唐津市・東松浦郡'!N11</f>
        <v>3475</v>
      </c>
      <c r="K18" s="39">
        <f>'多久市・伊万里市・西松浦郡・唐津市・東松浦郡'!O11</f>
        <v>0</v>
      </c>
      <c r="L18" s="40">
        <f>'多久市・伊万里市・西松浦郡・唐津市・東松浦郡'!Q11</f>
        <v>100</v>
      </c>
      <c r="M18" s="39">
        <f>'多久市・伊万里市・西松浦郡・唐津市・東松浦郡'!R11</f>
        <v>0</v>
      </c>
      <c r="N18" s="40">
        <f t="shared" si="0"/>
        <v>5900</v>
      </c>
      <c r="O18" s="41">
        <f t="shared" si="0"/>
        <v>0</v>
      </c>
    </row>
    <row r="19" spans="1:15" ht="28.5" customHeight="1">
      <c r="A19" s="42" t="s">
        <v>183</v>
      </c>
      <c r="B19" s="38">
        <f>'多久市・伊万里市・西松浦郡・唐津市・東松浦郡'!B28</f>
        <v>1650</v>
      </c>
      <c r="C19" s="39">
        <f>'多久市・伊万里市・西松浦郡・唐津市・東松浦郡'!C28</f>
        <v>0</v>
      </c>
      <c r="D19" s="40">
        <f>'多久市・伊万里市・西松浦郡・唐津市・東松浦郡'!E28</f>
        <v>700</v>
      </c>
      <c r="E19" s="39">
        <f>'多久市・伊万里市・西松浦郡・唐津市・東松浦郡'!F28</f>
        <v>0</v>
      </c>
      <c r="F19" s="40">
        <f>'多久市・伊万里市・西松浦郡・唐津市・東松浦郡'!H28</f>
        <v>1200</v>
      </c>
      <c r="G19" s="39">
        <f>'多久市・伊万里市・西松浦郡・唐津市・東松浦郡'!I28</f>
        <v>0</v>
      </c>
      <c r="H19" s="40">
        <f>'多久市・伊万里市・西松浦郡・唐津市・東松浦郡'!K28</f>
        <v>2290</v>
      </c>
      <c r="I19" s="39">
        <f>'多久市・伊万里市・西松浦郡・唐津市・東松浦郡'!L28</f>
        <v>0</v>
      </c>
      <c r="J19" s="40">
        <f>'多久市・伊万里市・西松浦郡・唐津市・東松浦郡'!N28</f>
        <v>9375</v>
      </c>
      <c r="K19" s="39">
        <f>'多久市・伊万里市・西松浦郡・唐津市・東松浦郡'!O28</f>
        <v>0</v>
      </c>
      <c r="L19" s="40">
        <f>'多久市・伊万里市・西松浦郡・唐津市・東松浦郡'!Q28</f>
        <v>360</v>
      </c>
      <c r="M19" s="39">
        <f>'多久市・伊万里市・西松浦郡・唐津市・東松浦郡'!R28</f>
        <v>0</v>
      </c>
      <c r="N19" s="40">
        <f t="shared" si="0"/>
        <v>15575</v>
      </c>
      <c r="O19" s="41">
        <f t="shared" si="0"/>
        <v>0</v>
      </c>
    </row>
    <row r="20" spans="1:15" ht="28.5" customHeight="1">
      <c r="A20" s="42" t="s">
        <v>185</v>
      </c>
      <c r="B20" s="38">
        <f>'多久市・伊万里市・西松浦郡・唐津市・東松浦郡'!B37</f>
        <v>0</v>
      </c>
      <c r="C20" s="39">
        <f>'多久市・伊万里市・西松浦郡・唐津市・東松浦郡'!C37</f>
        <v>0</v>
      </c>
      <c r="D20" s="40">
        <f>'多久市・伊万里市・西松浦郡・唐津市・東松浦郡'!E37</f>
        <v>0</v>
      </c>
      <c r="E20" s="39">
        <f>'多久市・伊万里市・西松浦郡・唐津市・東松浦郡'!F37</f>
        <v>0</v>
      </c>
      <c r="F20" s="40">
        <f>'多久市・伊万里市・西松浦郡・唐津市・東松浦郡'!H37</f>
        <v>800</v>
      </c>
      <c r="G20" s="39">
        <f>'多久市・伊万里市・西松浦郡・唐津市・東松浦郡'!I37</f>
        <v>0</v>
      </c>
      <c r="H20" s="40">
        <f>'多久市・伊万里市・西松浦郡・唐津市・東松浦郡'!K37</f>
        <v>1655</v>
      </c>
      <c r="I20" s="39">
        <f>'多久市・伊万里市・西松浦郡・唐津市・東松浦郡'!L37</f>
        <v>0</v>
      </c>
      <c r="J20" s="40">
        <f>'多久市・伊万里市・西松浦郡・唐津市・東松浦郡'!N37</f>
        <v>3005</v>
      </c>
      <c r="K20" s="39">
        <f>'多久市・伊万里市・西松浦郡・唐津市・東松浦郡'!O37</f>
        <v>0</v>
      </c>
      <c r="L20" s="40">
        <f>'多久市・伊万里市・西松浦郡・唐津市・東松浦郡'!Q37</f>
        <v>155</v>
      </c>
      <c r="M20" s="39">
        <f>'多久市・伊万里市・西松浦郡・唐津市・東松浦郡'!R37</f>
        <v>0</v>
      </c>
      <c r="N20" s="40">
        <f t="shared" si="0"/>
        <v>5615</v>
      </c>
      <c r="O20" s="41">
        <f t="shared" si="0"/>
        <v>0</v>
      </c>
    </row>
    <row r="21" spans="1:15" ht="28.5" customHeight="1">
      <c r="A21" s="42" t="s">
        <v>186</v>
      </c>
      <c r="B21" s="38">
        <f>'多久市・伊万里市・西松浦郡・唐津市・東松浦郡'!B66</f>
        <v>4280</v>
      </c>
      <c r="C21" s="39">
        <f>'多久市・伊万里市・西松浦郡・唐津市・東松浦郡'!C66</f>
        <v>0</v>
      </c>
      <c r="D21" s="40">
        <f>'多久市・伊万里市・西松浦郡・唐津市・東松浦郡'!E66</f>
        <v>1970</v>
      </c>
      <c r="E21" s="39">
        <f>'多久市・伊万里市・西松浦郡・唐津市・東松浦郡'!F66</f>
        <v>0</v>
      </c>
      <c r="F21" s="40">
        <f>'多久市・伊万里市・西松浦郡・唐津市・東松浦郡'!H66</f>
        <v>2965</v>
      </c>
      <c r="G21" s="39">
        <f>'多久市・伊万里市・西松浦郡・唐津市・東松浦郡'!I66</f>
        <v>0</v>
      </c>
      <c r="H21" s="40">
        <f>'多久市・伊万里市・西松浦郡・唐津市・東松浦郡'!K66</f>
        <v>7835</v>
      </c>
      <c r="I21" s="39">
        <f>'多久市・伊万里市・西松浦郡・唐津市・東松浦郡'!L66</f>
        <v>0</v>
      </c>
      <c r="J21" s="40">
        <f>'多久市・伊万里市・西松浦郡・唐津市・東松浦郡'!N66</f>
        <v>14420</v>
      </c>
      <c r="K21" s="39">
        <f>'多久市・伊万里市・西松浦郡・唐津市・東松浦郡'!O66</f>
        <v>0</v>
      </c>
      <c r="L21" s="40">
        <f>'多久市・伊万里市・西松浦郡・唐津市・東松浦郡'!Q66</f>
        <v>785</v>
      </c>
      <c r="M21" s="39">
        <f>'多久市・伊万里市・西松浦郡・唐津市・東松浦郡'!R66</f>
        <v>0</v>
      </c>
      <c r="N21" s="40">
        <f t="shared" si="0"/>
        <v>32255</v>
      </c>
      <c r="O21" s="41">
        <f t="shared" si="0"/>
        <v>0</v>
      </c>
    </row>
    <row r="22" spans="1:15" ht="28.5" customHeight="1">
      <c r="A22" s="42" t="s">
        <v>187</v>
      </c>
      <c r="B22" s="38">
        <f>'多久市・伊万里市・西松浦郡・唐津市・東松浦郡'!B74</f>
        <v>0</v>
      </c>
      <c r="C22" s="39">
        <f>'多久市・伊万里市・西松浦郡・唐津市・東松浦郡'!C74</f>
        <v>0</v>
      </c>
      <c r="D22" s="40">
        <f>'多久市・伊万里市・西松浦郡・唐津市・東松浦郡'!E74</f>
        <v>0</v>
      </c>
      <c r="E22" s="39">
        <f>'多久市・伊万里市・西松浦郡・唐津市・東松浦郡'!F74</f>
        <v>0</v>
      </c>
      <c r="F22" s="40">
        <f>'多久市・伊万里市・西松浦郡・唐津市・東松浦郡'!H74</f>
        <v>0</v>
      </c>
      <c r="G22" s="39">
        <f>'多久市・伊万里市・西松浦郡・唐津市・東松浦郡'!I74</f>
        <v>0</v>
      </c>
      <c r="H22" s="40">
        <f>'多久市・伊万里市・西松浦郡・唐津市・東松浦郡'!K74</f>
        <v>0</v>
      </c>
      <c r="I22" s="39">
        <f>'多久市・伊万里市・西松浦郡・唐津市・東松浦郡'!L74</f>
        <v>0</v>
      </c>
      <c r="J22" s="40">
        <f>'多久市・伊万里市・西松浦郡・唐津市・東松浦郡'!N74</f>
        <v>1210</v>
      </c>
      <c r="K22" s="39">
        <f>'多久市・伊万里市・西松浦郡・唐津市・東松浦郡'!O74</f>
        <v>0</v>
      </c>
      <c r="L22" s="40">
        <f>'多久市・伊万里市・西松浦郡・唐津市・東松浦郡'!Q74</f>
        <v>15</v>
      </c>
      <c r="M22" s="39">
        <f>'多久市・伊万里市・西松浦郡・唐津市・東松浦郡'!R74</f>
        <v>0</v>
      </c>
      <c r="N22" s="40">
        <f t="shared" si="0"/>
        <v>1225</v>
      </c>
      <c r="O22" s="41">
        <f t="shared" si="0"/>
        <v>0</v>
      </c>
    </row>
    <row r="23" spans="1:15" ht="28.5" customHeight="1">
      <c r="A23" s="42"/>
      <c r="B23" s="38"/>
      <c r="C23" s="39"/>
      <c r="D23" s="40"/>
      <c r="E23" s="39"/>
      <c r="F23" s="40"/>
      <c r="G23" s="39"/>
      <c r="H23" s="40"/>
      <c r="I23" s="39"/>
      <c r="J23" s="40"/>
      <c r="K23" s="39"/>
      <c r="L23" s="40"/>
      <c r="M23" s="39"/>
      <c r="N23" s="40">
        <f t="shared" si="0"/>
        <v>0</v>
      </c>
      <c r="O23" s="41">
        <f t="shared" si="0"/>
        <v>0</v>
      </c>
    </row>
    <row r="24" spans="1:15" ht="28.5" customHeight="1">
      <c r="A24" s="42"/>
      <c r="B24" s="38"/>
      <c r="C24" s="39"/>
      <c r="D24" s="40"/>
      <c r="E24" s="39"/>
      <c r="F24" s="40"/>
      <c r="G24" s="39"/>
      <c r="H24" s="40"/>
      <c r="I24" s="39"/>
      <c r="J24" s="40"/>
      <c r="K24" s="39"/>
      <c r="L24" s="40"/>
      <c r="M24" s="39"/>
      <c r="N24" s="40"/>
      <c r="O24" s="41"/>
    </row>
    <row r="25" spans="1:15" ht="28.5" customHeight="1">
      <c r="A25" s="42"/>
      <c r="B25" s="38"/>
      <c r="C25" s="39"/>
      <c r="D25" s="40"/>
      <c r="E25" s="39"/>
      <c r="F25" s="40"/>
      <c r="G25" s="39"/>
      <c r="H25" s="40"/>
      <c r="I25" s="39"/>
      <c r="J25" s="40"/>
      <c r="K25" s="39"/>
      <c r="L25" s="40"/>
      <c r="M25" s="39"/>
      <c r="N25" s="40"/>
      <c r="O25" s="41"/>
    </row>
    <row r="26" spans="1:15" ht="28.5" customHeight="1">
      <c r="A26" s="42"/>
      <c r="B26" s="38"/>
      <c r="C26" s="39"/>
      <c r="D26" s="40"/>
      <c r="E26" s="39"/>
      <c r="F26" s="40"/>
      <c r="G26" s="39"/>
      <c r="H26" s="40"/>
      <c r="I26" s="39"/>
      <c r="J26" s="40"/>
      <c r="K26" s="39"/>
      <c r="L26" s="40"/>
      <c r="M26" s="39"/>
      <c r="N26" s="40"/>
      <c r="O26" s="41"/>
    </row>
    <row r="27" spans="1:15" ht="28.5" customHeight="1">
      <c r="A27" s="42"/>
      <c r="B27" s="38"/>
      <c r="C27" s="39"/>
      <c r="D27" s="40"/>
      <c r="E27" s="39"/>
      <c r="F27" s="40"/>
      <c r="G27" s="39"/>
      <c r="H27" s="40"/>
      <c r="I27" s="39"/>
      <c r="J27" s="40"/>
      <c r="K27" s="39"/>
      <c r="L27" s="40"/>
      <c r="M27" s="39"/>
      <c r="N27" s="40"/>
      <c r="O27" s="41"/>
    </row>
    <row r="28" spans="1:15" ht="28.5" customHeight="1">
      <c r="A28" s="42"/>
      <c r="B28" s="38"/>
      <c r="C28" s="39"/>
      <c r="D28" s="40"/>
      <c r="E28" s="39"/>
      <c r="F28" s="40"/>
      <c r="G28" s="39"/>
      <c r="H28" s="40"/>
      <c r="I28" s="39"/>
      <c r="J28" s="40"/>
      <c r="K28" s="39"/>
      <c r="L28" s="40"/>
      <c r="M28" s="39"/>
      <c r="N28" s="40">
        <f t="shared" si="0"/>
        <v>0</v>
      </c>
      <c r="O28" s="41">
        <f t="shared" si="0"/>
        <v>0</v>
      </c>
    </row>
    <row r="29" spans="1:15" ht="28.5" customHeight="1">
      <c r="A29" s="42"/>
      <c r="B29" s="38"/>
      <c r="C29" s="39"/>
      <c r="D29" s="40"/>
      <c r="E29" s="39"/>
      <c r="F29" s="40"/>
      <c r="G29" s="39"/>
      <c r="H29" s="40"/>
      <c r="I29" s="39"/>
      <c r="J29" s="40"/>
      <c r="K29" s="39"/>
      <c r="L29" s="40"/>
      <c r="M29" s="39"/>
      <c r="N29" s="40">
        <f t="shared" si="0"/>
        <v>0</v>
      </c>
      <c r="O29" s="41">
        <f t="shared" si="0"/>
        <v>0</v>
      </c>
    </row>
    <row r="30" spans="1:15" s="11" customFormat="1" ht="28.5" customHeight="1" thickBot="1">
      <c r="A30" s="16" t="s">
        <v>19</v>
      </c>
      <c r="B30" s="17">
        <f aca="true" t="shared" si="1" ref="B30:O30">SUM(B7:B29)</f>
        <v>9070</v>
      </c>
      <c r="C30" s="13">
        <f t="shared" si="1"/>
        <v>0</v>
      </c>
      <c r="D30" s="17">
        <f t="shared" si="1"/>
        <v>14590</v>
      </c>
      <c r="E30" s="13">
        <f t="shared" si="1"/>
        <v>0</v>
      </c>
      <c r="F30" s="17">
        <f t="shared" si="1"/>
        <v>23210</v>
      </c>
      <c r="G30" s="13">
        <f t="shared" si="1"/>
        <v>0</v>
      </c>
      <c r="H30" s="17">
        <f t="shared" si="1"/>
        <v>44180</v>
      </c>
      <c r="I30" s="13">
        <f t="shared" si="1"/>
        <v>0</v>
      </c>
      <c r="J30" s="17">
        <f t="shared" si="1"/>
        <v>135155</v>
      </c>
      <c r="K30" s="13">
        <f t="shared" si="1"/>
        <v>0</v>
      </c>
      <c r="L30" s="17">
        <f t="shared" si="1"/>
        <v>7000</v>
      </c>
      <c r="M30" s="13">
        <f t="shared" si="1"/>
        <v>0</v>
      </c>
      <c r="N30" s="17">
        <f t="shared" si="1"/>
        <v>233205</v>
      </c>
      <c r="O30" s="14">
        <f t="shared" si="1"/>
        <v>0</v>
      </c>
    </row>
    <row r="31" spans="2:15" ht="28.5" customHeight="1">
      <c r="B31" s="53"/>
      <c r="C31" s="54"/>
      <c r="D31" s="53"/>
      <c r="E31" s="54"/>
      <c r="F31" s="53"/>
      <c r="G31" s="54"/>
      <c r="H31" s="53"/>
      <c r="I31" s="54"/>
      <c r="J31" s="55"/>
      <c r="K31" s="54"/>
      <c r="L31" s="53"/>
      <c r="M31" s="54"/>
      <c r="N31" s="329"/>
      <c r="O31" s="54"/>
    </row>
    <row r="34" ht="13.5">
      <c r="G34" s="12"/>
    </row>
  </sheetData>
  <sheetProtection/>
  <mergeCells count="3">
    <mergeCell ref="A2:C2"/>
    <mergeCell ref="D1:G1"/>
    <mergeCell ref="D2:G2"/>
  </mergeCells>
  <printOptions horizontalCentered="1"/>
  <pageMargins left="1.141732283464567" right="0.7874015748031497" top="1.0236220472440944" bottom="0.1968503937007874" header="0.7086614173228347" footer="0.5118110236220472"/>
  <pageSetup horizontalDpi="600" verticalDpi="600" orientation="landscape" paperSize="12" scale="78" r:id="rId2"/>
  <headerFooter alignWithMargins="0">
    <oddHeader>&amp;L&amp;"ＭＳ Ｐ明朝,太字"&amp;16　　　　佐賀県　市郡別集計表　（30.04）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PC-222_k-fujisao</cp:lastModifiedBy>
  <cp:lastPrinted>2018-03-17T03:22:14Z</cp:lastPrinted>
  <dcterms:created xsi:type="dcterms:W3CDTF">1997-07-07T18:03:09Z</dcterms:created>
  <dcterms:modified xsi:type="dcterms:W3CDTF">2018-05-23T01:35:20Z</dcterms:modified>
  <cp:category/>
  <cp:version/>
  <cp:contentType/>
  <cp:contentStatus/>
</cp:coreProperties>
</file>