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40" windowWidth="19230" windowHeight="5985" tabRatio="1000" activeTab="0"/>
  </bookViews>
  <sheets>
    <sheet name="岡山市・御津郡・赤磐市・瀬戸内市" sheetId="1" r:id="rId1"/>
    <sheet name="備前市・和気郡・倉敷市・玉野市" sheetId="2" r:id="rId2"/>
    <sheet name="総社市・小田郡・笠岡市・井原市・浅口市・高梁市" sheetId="3" r:id="rId3"/>
    <sheet name="加賀郡・新見市・津山市・勝田郡・久米郡" sheetId="4" r:id="rId4"/>
    <sheet name="真庭市・苫田郡・美作市" sheetId="5" r:id="rId5"/>
    <sheet name="岡山県　市郡集計表" sheetId="6" r:id="rId6"/>
  </sheets>
  <definedNames>
    <definedName name="_xlnm.Print_Area" localSheetId="5">'岡山県　市郡集計表'!$A$1:$S$31</definedName>
    <definedName name="_xlnm.Print_Area" localSheetId="0">'岡山市・御津郡・赤磐市・瀬戸内市'!$A$1:$S$94</definedName>
    <definedName name="_xlnm.Print_Area" localSheetId="3">'加賀郡・新見市・津山市・勝田郡・久米郡'!$A$1:$S$83</definedName>
    <definedName name="_xlnm.Print_Area" localSheetId="4">'真庭市・苫田郡・美作市'!$A$1:$S$59</definedName>
    <definedName name="_xlnm.Print_Area" localSheetId="2">'総社市・小田郡・笠岡市・井原市・浅口市・高梁市'!$A$1:$S$90</definedName>
    <definedName name="_xlnm.Print_Area" localSheetId="1">'備前市・和気郡・倉敷市・玉野市'!$A$1:$S$94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株式会社　毎日メディアサービス</author>
    <author>佐藤</author>
    <author>PC-222_k-fujisao</author>
  </authors>
  <commentList>
    <comment ref="A9" authorId="0">
      <text>
        <r>
          <rPr>
            <sz val="9"/>
            <color indexed="14"/>
            <rFont val="ＭＳ Ｐゴシック"/>
            <family val="3"/>
          </rPr>
          <t>H18.2.1より
内山下300枚
下石井700枚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4"/>
            <rFont val="ＭＳ Ｐゴシック"/>
            <family val="3"/>
          </rPr>
          <t>駅前町200枚を統合して
岡山中央を新設</t>
        </r>
      </text>
    </comment>
    <comment ref="A16" authorId="1">
      <text>
        <r>
          <rPr>
            <sz val="9"/>
            <color indexed="14"/>
            <rFont val="ＭＳ Ｐゴシック"/>
            <family val="3"/>
          </rPr>
          <t>17/2/1より　北方を吸収</t>
        </r>
      </text>
    </comment>
    <comment ref="A15" authorId="0">
      <text>
        <r>
          <rPr>
            <sz val="9"/>
            <color indexed="14"/>
            <rFont val="ＭＳ Ｐゴシック"/>
            <family val="3"/>
          </rPr>
          <t>H17.12.1より
西口を吸収</t>
        </r>
      </text>
    </comment>
    <comment ref="A11" authorId="0">
      <text>
        <r>
          <rPr>
            <sz val="9"/>
            <color indexed="14"/>
            <rFont val="ＭＳ Ｐゴシック"/>
            <family val="3"/>
          </rPr>
          <t>H18.2.1より
内山下・下石井・駅前町を統合ご
岡山中央店とエリア調整あり</t>
        </r>
      </text>
    </comment>
    <comment ref="G48" authorId="0">
      <text>
        <r>
          <rPr>
            <sz val="9"/>
            <color indexed="14"/>
            <rFont val="ＭＳ Ｐゴシック"/>
            <family val="3"/>
          </rPr>
          <t xml:space="preserve">H18年2月1日より
倉敷市　早島南へ新店分割
</t>
        </r>
        <r>
          <rPr>
            <sz val="9"/>
            <rFont val="ＭＳ Ｐゴシック"/>
            <family val="3"/>
          </rPr>
          <t>Ｈ18年3月15日より
倉敷市　早島南から400枚吸収</t>
        </r>
      </text>
    </comment>
    <comment ref="M9" authorId="0">
      <text>
        <r>
          <rPr>
            <b/>
            <sz val="9"/>
            <color indexed="10"/>
            <rFont val="ＭＳ Ｐゴシック"/>
            <family val="3"/>
          </rPr>
          <t>Ｈ１９．２より　岡山中央から店名変更:</t>
        </r>
        <r>
          <rPr>
            <sz val="9"/>
            <rFont val="ＭＳ Ｐゴシック"/>
            <family val="3"/>
          </rPr>
          <t xml:space="preserve">
Ｈ２３．５より、清輝を統合
Ｈ23.12より岡山東中央から店名変更
Ｈ２６．６より
桑田を吸収</t>
        </r>
      </text>
    </comment>
    <comment ref="P43" authorId="0">
      <text>
        <r>
          <rPr>
            <sz val="9"/>
            <color indexed="10"/>
            <rFont val="ＭＳ Ｐゴシック"/>
            <family val="3"/>
          </rPr>
          <t>Ｈ２２．８より、白石の一部を吸収</t>
        </r>
      </text>
    </comment>
    <comment ref="J28" authorId="2">
      <text>
        <r>
          <rPr>
            <sz val="9"/>
            <color indexed="10"/>
            <rFont val="ＭＳ Ｐゴシック"/>
            <family val="3"/>
          </rPr>
          <t>Ｈ２３．３より、読売北方を吸収</t>
        </r>
      </text>
    </comment>
    <comment ref="D47" authorId="2">
      <text>
        <r>
          <rPr>
            <sz val="9"/>
            <rFont val="ＭＳ Ｐゴシック"/>
            <family val="3"/>
          </rPr>
          <t>Ｈ２３．３より、大元、大安寺の一部を吸収</t>
        </r>
      </text>
    </comment>
    <comment ref="D9" authorId="2">
      <text>
        <r>
          <rPr>
            <sz val="9"/>
            <rFont val="ＭＳ Ｐゴシック"/>
            <family val="3"/>
          </rPr>
          <t>Ｈ24.8より、大供を吸収して、岡山中部から店名変更</t>
        </r>
      </text>
    </comment>
    <comment ref="D19" authorId="0">
      <text>
        <r>
          <rPr>
            <sz val="9"/>
            <color indexed="10"/>
            <rFont val="ＭＳ Ｐゴシック"/>
            <family val="3"/>
          </rPr>
          <t>Ｈ２１．１０より、南方を吸収して、北方から店名変更</t>
        </r>
      </text>
    </comment>
    <comment ref="D18" authorId="0">
      <text>
        <r>
          <rPr>
            <sz val="9"/>
            <color indexed="14"/>
            <rFont val="ＭＳ Ｐゴシック"/>
            <family val="3"/>
          </rPr>
          <t>平成17年10月　伊島より店名変更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15" authorId="2">
      <text>
        <r>
          <rPr>
            <sz val="9"/>
            <rFont val="ＭＳ Ｐゴシック"/>
            <family val="3"/>
          </rPr>
          <t>Ｈ２４．３より、一部を庭瀬へ譲渡</t>
        </r>
      </text>
    </comment>
    <comment ref="D14" authorId="2">
      <text>
        <r>
          <rPr>
            <sz val="9"/>
            <rFont val="ＭＳ Ｐゴシック"/>
            <family val="3"/>
          </rPr>
          <t>Ｈ２４．３より、一部を庭瀬へ譲渡
Ｈ24.8より、新保青江を吸収して、大元から店名変更</t>
        </r>
      </text>
    </comment>
    <comment ref="D12" authorId="2">
      <text>
        <r>
          <rPr>
            <sz val="9"/>
            <rFont val="ＭＳ Ｐゴシック"/>
            <family val="3"/>
          </rPr>
          <t>Ｈ24.8より、福島より店名変更</t>
        </r>
      </text>
    </comment>
    <comment ref="P30" authorId="0">
      <text>
        <r>
          <rPr>
            <sz val="8"/>
            <rFont val="ＭＳ Ｐゴシック"/>
            <family val="3"/>
          </rPr>
          <t xml:space="preserve">Ｈ２１．３より、福渡の一部を吸収
Ｈ２３．４より、上建部から店名変更
</t>
        </r>
        <r>
          <rPr>
            <sz val="8"/>
            <color indexed="10"/>
            <rFont val="ＭＳ Ｐゴシック"/>
            <family val="3"/>
          </rPr>
          <t xml:space="preserve">
Ｈ２４．１０より、竹枝を吸収</t>
        </r>
      </text>
    </comment>
    <comment ref="J29" authorId="2">
      <text>
        <r>
          <rPr>
            <sz val="9"/>
            <rFont val="ＭＳ Ｐゴシック"/>
            <family val="3"/>
          </rPr>
          <t>Ｈ２４．１０より、高島東を吸収</t>
        </r>
      </text>
    </comment>
    <comment ref="J39" authorId="2">
      <text>
        <r>
          <rPr>
            <sz val="9"/>
            <rFont val="ＭＳ Ｐゴシック"/>
            <family val="3"/>
          </rPr>
          <t>Ｈ25.2より新設</t>
        </r>
      </text>
    </comment>
    <comment ref="J40" authorId="2">
      <text>
        <r>
          <rPr>
            <sz val="9"/>
            <rFont val="ＭＳ Ｐゴシック"/>
            <family val="3"/>
          </rPr>
          <t xml:space="preserve">Ｈ25.2より新設
</t>
        </r>
      </text>
    </comment>
    <comment ref="M38" authorId="0">
      <text>
        <r>
          <rPr>
            <sz val="9"/>
            <color indexed="10"/>
            <rFont val="ＭＳ Ｐゴシック"/>
            <family val="3"/>
          </rPr>
          <t>Ｈ１９．２より　桑田から店名変更</t>
        </r>
        <r>
          <rPr>
            <sz val="9"/>
            <rFont val="ＭＳ Ｐゴシック"/>
            <family val="3"/>
          </rPr>
          <t xml:space="preserve">
Ｈ23.12より、岡山西中央から店名変更</t>
        </r>
      </text>
    </comment>
    <comment ref="M33" authorId="2">
      <text>
        <r>
          <rPr>
            <sz val="9"/>
            <rFont val="ＭＳ Ｐゴシック"/>
            <family val="3"/>
          </rPr>
          <t>Ｈ２３．１０より、法界院を吸収</t>
        </r>
      </text>
    </comment>
    <comment ref="M32" authorId="2">
      <text>
        <r>
          <rPr>
            <sz val="9"/>
            <rFont val="ＭＳ Ｐゴシック"/>
            <family val="3"/>
          </rPr>
          <t>Ｈ２４．３より、石井を吸収</t>
        </r>
      </text>
    </comment>
    <comment ref="M28" authorId="0">
      <text>
        <r>
          <rPr>
            <sz val="9"/>
            <color indexed="10"/>
            <rFont val="ＭＳ Ｐゴシック"/>
            <family val="3"/>
          </rPr>
          <t>Ｈ２２・８より、白石の一部を吸収
Ｈ２３．６より、御南を吸収</t>
        </r>
      </text>
    </comment>
    <comment ref="M22" authorId="0">
      <text>
        <r>
          <rPr>
            <sz val="9"/>
            <color indexed="10"/>
            <rFont val="ＭＳ Ｐゴシック"/>
            <family val="3"/>
          </rPr>
          <t>Ｈ２２．１２より、南輝を統合</t>
        </r>
      </text>
    </comment>
    <comment ref="M21" authorId="2">
      <text>
        <r>
          <rPr>
            <sz val="9"/>
            <rFont val="ＭＳ Ｐゴシック"/>
            <family val="3"/>
          </rPr>
          <t>Ｈ２４．１２より、洲崎を吸収
Ｈ２９．６より、福浜の一部を吸収</t>
        </r>
      </text>
    </comment>
    <comment ref="M13" authorId="2">
      <text>
        <r>
          <rPr>
            <sz val="9"/>
            <rFont val="ＭＳ Ｐゴシック"/>
            <family val="3"/>
          </rPr>
          <t>Ｈ２３．６より、原尾島北の一部を吸収</t>
        </r>
      </text>
    </comment>
    <comment ref="M12" authorId="2">
      <text>
        <r>
          <rPr>
            <sz val="9"/>
            <rFont val="ＭＳ Ｐゴシック"/>
            <family val="3"/>
          </rPr>
          <t>Ｈ２３．６より、原尾島北の一部を吸収</t>
        </r>
      </text>
    </comment>
    <comment ref="M11" authorId="2">
      <text>
        <r>
          <rPr>
            <sz val="9"/>
            <rFont val="ＭＳ Ｐゴシック"/>
            <family val="3"/>
          </rPr>
          <t>Ｈ２４．１０より、高島東を吸収</t>
        </r>
      </text>
    </comment>
    <comment ref="M17" authorId="0">
      <text>
        <r>
          <rPr>
            <sz val="9"/>
            <rFont val="ＭＳ Ｐゴシック"/>
            <family val="3"/>
          </rPr>
          <t xml:space="preserve">Ｈ２６．１２より
野田を吸収
</t>
        </r>
      </text>
    </comment>
    <comment ref="D11" authorId="3">
      <text>
        <r>
          <rPr>
            <b/>
            <sz val="9"/>
            <rFont val="ＭＳ Ｐゴシック"/>
            <family val="3"/>
          </rPr>
          <t>Ｈ28.9～
1600→1300
300部は、富山・平井へ移行</t>
        </r>
      </text>
    </comment>
    <comment ref="D34" authorId="3">
      <text>
        <r>
          <rPr>
            <b/>
            <sz val="9"/>
            <rFont val="ＭＳ Ｐゴシック"/>
            <family val="3"/>
          </rPr>
          <t>Ｈ28.9～
1800→2100
300部は、原尾島・東山から吸収</t>
        </r>
      </text>
    </comment>
    <comment ref="P72" authorId="3">
      <text>
        <r>
          <rPr>
            <b/>
            <sz val="9"/>
            <rFont val="ＭＳ Ｐゴシック"/>
            <family val="3"/>
          </rPr>
          <t>Ｈ29.4.1～
牟佐地区を分割</t>
        </r>
      </text>
    </comment>
    <comment ref="M19" authorId="3">
      <text>
        <r>
          <rPr>
            <sz val="9"/>
            <rFont val="ＭＳ Ｐゴシック"/>
            <family val="3"/>
          </rPr>
          <t>Ｈ２９．６より　　廃店
福島、泉田へ</t>
        </r>
      </text>
    </comment>
    <comment ref="M24" authorId="2">
      <text>
        <r>
          <rPr>
            <sz val="9"/>
            <rFont val="ＭＳ Ｐゴシック"/>
            <family val="3"/>
          </rPr>
          <t>Ｈ２９．６より、福浜の一部を吸収</t>
        </r>
      </text>
    </comment>
    <comment ref="J47" authorId="3">
      <text>
        <r>
          <rPr>
            <sz val="9"/>
            <rFont val="ＭＳ Ｐゴシック"/>
            <family val="3"/>
          </rPr>
          <t>Ｈ２９．６より　　廃店
山陽妹尾、
山陽大福、
山陽妹尾西へ</t>
        </r>
      </text>
    </comment>
    <comment ref="A36" authorId="3">
      <text>
        <r>
          <rPr>
            <sz val="9"/>
            <rFont val="ＭＳ Ｐゴシック"/>
            <family val="3"/>
          </rPr>
          <t xml:space="preserve">Ｈ２９．６より　　廃店
毎日　岡南、
山陽　妹尾、
山陽　妹尾西、
山陽　大福へ
</t>
        </r>
      </text>
    </comment>
    <comment ref="P45" authorId="3">
      <text>
        <r>
          <rPr>
            <sz val="9"/>
            <rFont val="ＭＳ Ｐゴシック"/>
            <family val="3"/>
          </rPr>
          <t>Ｈ29.9.1～　新設</t>
        </r>
      </text>
    </comment>
    <comment ref="P51" authorId="3">
      <text>
        <r>
          <rPr>
            <sz val="9"/>
            <rFont val="ＭＳ Ｐゴシック"/>
            <family val="3"/>
          </rPr>
          <t>Ｈ29.9.1～　廃店</t>
        </r>
      </text>
    </comment>
    <comment ref="J51" authorId="3">
      <text>
        <r>
          <rPr>
            <sz val="9"/>
            <rFont val="ＭＳ Ｐゴシック"/>
            <family val="3"/>
          </rPr>
          <t>Ｈ29.9.1～　廃店</t>
        </r>
      </text>
    </comment>
    <comment ref="J38" authorId="3">
      <text>
        <r>
          <rPr>
            <b/>
            <sz val="9"/>
            <rFont val="ＭＳ Ｐゴシック"/>
            <family val="3"/>
          </rPr>
          <t>Ｈ30.2月～　新設</t>
        </r>
      </text>
    </comment>
  </commentList>
</comments>
</file>

<file path=xl/comments2.xml><?xml version="1.0" encoding="utf-8"?>
<comments xmlns="http://schemas.openxmlformats.org/spreadsheetml/2006/main">
  <authors>
    <author>MNOC_USER</author>
    <author>佐藤</author>
    <author>PC-222_k-fujisao</author>
  </authors>
  <commentList>
    <comment ref="P79" authorId="0">
      <text>
        <r>
          <rPr>
            <sz val="9"/>
            <color indexed="14"/>
            <rFont val="ＭＳ Ｐゴシック"/>
            <family val="3"/>
          </rPr>
          <t>直島500枚含む</t>
        </r>
        <r>
          <rPr>
            <sz val="9"/>
            <rFont val="ＭＳ Ｐゴシック"/>
            <family val="3"/>
          </rPr>
          <t xml:space="preserve">
</t>
        </r>
      </text>
    </comment>
    <comment ref="J65" authorId="0">
      <text>
        <r>
          <rPr>
            <sz val="9"/>
            <color indexed="14"/>
            <rFont val="ＭＳ Ｐゴシック"/>
            <family val="3"/>
          </rPr>
          <t>H17年11月より
毎日玉島を吸収</t>
        </r>
        <r>
          <rPr>
            <sz val="9"/>
            <rFont val="ＭＳ Ｐゴシック"/>
            <family val="3"/>
          </rPr>
          <t xml:space="preserve">
</t>
        </r>
      </text>
    </comment>
    <comment ref="G44" authorId="0">
      <text>
        <r>
          <rPr>
            <sz val="9"/>
            <color indexed="14"/>
            <rFont val="ＭＳ Ｐゴシック"/>
            <family val="3"/>
          </rPr>
          <t>Ｈ18.3.15より
岡山市妹尾に400譲渡</t>
        </r>
        <r>
          <rPr>
            <sz val="9"/>
            <rFont val="ＭＳ Ｐゴシック"/>
            <family val="3"/>
          </rPr>
          <t xml:space="preserve">
</t>
        </r>
      </text>
    </comment>
    <comment ref="P84" authorId="0">
      <text>
        <r>
          <rPr>
            <sz val="9"/>
            <color indexed="10"/>
            <rFont val="ＭＳ Ｐゴシック"/>
            <family val="3"/>
          </rPr>
          <t>Ｈ１９．１より　３５０枚　和田東へ移動</t>
        </r>
        <r>
          <rPr>
            <sz val="9"/>
            <rFont val="ＭＳ Ｐゴシック"/>
            <family val="3"/>
          </rPr>
          <t xml:space="preserve">
Ｈ25.8より　
和田東・和田中央・渋川を統合</t>
        </r>
      </text>
    </comment>
    <comment ref="M33" authorId="0">
      <text>
        <r>
          <rPr>
            <sz val="9"/>
            <color indexed="10"/>
            <rFont val="ＭＳ Ｐゴシック"/>
            <family val="3"/>
          </rPr>
          <t>Ｈ１９．１１より、山陽二子を吸収</t>
        </r>
      </text>
    </comment>
    <comment ref="M38" authorId="0">
      <text>
        <r>
          <rPr>
            <sz val="9"/>
            <color indexed="10"/>
            <rFont val="ＭＳ Ｐゴシック"/>
            <family val="3"/>
          </rPr>
          <t>Ｈ２１．１０より、チボリ北を統合</t>
        </r>
      </text>
    </comment>
    <comment ref="M39" authorId="0">
      <text>
        <r>
          <rPr>
            <sz val="9"/>
            <color indexed="10"/>
            <rFont val="ＭＳ Ｐゴシック"/>
            <family val="3"/>
          </rPr>
          <t>Ｈ２０．１０より　倉敷酒津を吸収</t>
        </r>
        <r>
          <rPr>
            <sz val="9"/>
            <rFont val="ＭＳ Ｐゴシック"/>
            <family val="3"/>
          </rPr>
          <t xml:space="preserve">
</t>
        </r>
      </text>
    </comment>
    <comment ref="D34" authorId="0">
      <text>
        <r>
          <rPr>
            <sz val="9"/>
            <color indexed="10"/>
            <rFont val="ＭＳ Ｐゴシック"/>
            <family val="3"/>
          </rPr>
          <t>Ｈ２１．１０より、分割して倉敷帯江から店名変更</t>
        </r>
      </text>
    </comment>
    <comment ref="M41" authorId="1">
      <text>
        <r>
          <rPr>
            <sz val="9"/>
            <rFont val="ＭＳ Ｐゴシック"/>
            <family val="3"/>
          </rPr>
          <t>Ｈ２３．１２．１０より、倉敷渡富井から１００部吸収
Ｈ25.5より倉敷富井を吸収</t>
        </r>
      </text>
    </comment>
    <comment ref="A35" authorId="1">
      <text>
        <r>
          <rPr>
            <sz val="9"/>
            <rFont val="ＭＳ Ｐゴシック"/>
            <family val="3"/>
          </rPr>
          <t>Ｈ２４．２より、西阿知と水島の一部を吸収
H２６．９より水島の一部を吸収
Ｈ２７．４より
一部を山陽新聞へ譲渡</t>
        </r>
      </text>
    </comment>
    <comment ref="A48" authorId="1">
      <text>
        <r>
          <rPr>
            <sz val="9"/>
            <rFont val="ＭＳ Ｐゴシック"/>
            <family val="3"/>
          </rPr>
          <t xml:space="preserve">Ｈ２４．２より、一部を倉敷西へ譲渡
</t>
        </r>
      </text>
    </comment>
    <comment ref="P81" authorId="1">
      <text>
        <r>
          <rPr>
            <sz val="9"/>
            <rFont val="ＭＳ Ｐゴシック"/>
            <family val="3"/>
          </rPr>
          <t>Ｈ24.8より、玉井東を吸収</t>
        </r>
      </text>
    </comment>
    <comment ref="P83" authorId="1">
      <text>
        <r>
          <rPr>
            <sz val="9"/>
            <rFont val="ＭＳ Ｐゴシック"/>
            <family val="3"/>
          </rPr>
          <t>Ｈ24.8より、玉原ﾀｳﾝを吸収</t>
        </r>
      </text>
    </comment>
    <comment ref="D79" authorId="1">
      <text>
        <r>
          <rPr>
            <sz val="9"/>
            <rFont val="ＭＳ Ｐゴシック"/>
            <family val="3"/>
          </rPr>
          <t>Ｈ24.10より、玉野東部・玉野西部を統合して、新店玉野を新設。直島１５０部含む</t>
        </r>
      </text>
    </comment>
    <comment ref="J43" authorId="0">
      <text>
        <r>
          <rPr>
            <sz val="9"/>
            <color indexed="10"/>
            <rFont val="ＭＳ Ｐゴシック"/>
            <family val="3"/>
          </rPr>
          <t>Ｈ２１．１０より、分割して
朝日倉敷帯江から店名変更</t>
        </r>
      </text>
    </comment>
    <comment ref="J41" authorId="0">
      <text>
        <r>
          <rPr>
            <sz val="9"/>
            <color indexed="10"/>
            <rFont val="ＭＳ Ｐゴシック"/>
            <family val="3"/>
          </rPr>
          <t>Ｈ２２．７より、毎日倉敷西から分割して新店</t>
        </r>
      </text>
    </comment>
    <comment ref="J40" authorId="0">
      <text>
        <r>
          <rPr>
            <sz val="9"/>
            <color indexed="10"/>
            <rFont val="ＭＳ Ｐゴシック"/>
            <family val="3"/>
          </rPr>
          <t>Ｈ２２．７より、毎日倉敷西から分割して新店</t>
        </r>
      </text>
    </comment>
    <comment ref="M45" authorId="0">
      <text>
        <r>
          <rPr>
            <sz val="9"/>
            <rFont val="ＭＳ Ｐゴシック"/>
            <family val="3"/>
          </rPr>
          <t xml:space="preserve">Ｈ25.12より、粒江を吸収
</t>
        </r>
      </text>
    </comment>
    <comment ref="M81" authorId="1">
      <text>
        <r>
          <rPr>
            <sz val="9"/>
            <rFont val="ＭＳ Ｐゴシック"/>
            <family val="3"/>
          </rPr>
          <t xml:space="preserve">Ｈ２４．８より、田井東を吸収
</t>
        </r>
      </text>
    </comment>
    <comment ref="D38" authorId="0">
      <text>
        <r>
          <rPr>
            <sz val="9"/>
            <color indexed="10"/>
            <rFont val="ＭＳ Ｐゴシック"/>
            <family val="3"/>
          </rPr>
          <t>Ｈ２１．１０より、豊洲へ一部移譲</t>
        </r>
      </text>
    </comment>
    <comment ref="D36" authorId="1">
      <text>
        <r>
          <rPr>
            <sz val="9"/>
            <rFont val="ＭＳ Ｐゴシック"/>
            <family val="3"/>
          </rPr>
          <t>Ｈ25.12より、豊洲を吸収して、倉敷南から店名変更</t>
        </r>
      </text>
    </comment>
    <comment ref="J45" authorId="0">
      <text>
        <r>
          <rPr>
            <sz val="9"/>
            <color indexed="10"/>
            <rFont val="ＭＳ Ｐゴシック"/>
            <family val="3"/>
          </rPr>
          <t>Ｈ２２．７より、毎日倉敷西から分割して新店</t>
        </r>
      </text>
    </comment>
    <comment ref="J44" authorId="1">
      <text>
        <r>
          <rPr>
            <sz val="9"/>
            <rFont val="ＭＳ Ｐゴシック"/>
            <family val="3"/>
          </rPr>
          <t xml:space="preserve">Ｈ25.7より、毎日倉敷南の一部を吸収
Ｈ26.9より　朝日倉敷を
吸収
</t>
        </r>
      </text>
    </comment>
    <comment ref="D35" authorId="0">
      <text>
        <r>
          <rPr>
            <b/>
            <sz val="9"/>
            <rFont val="ＭＳ Ｐゴシック"/>
            <family val="3"/>
          </rPr>
          <t>Ｈ26.9より　倉敷を吸収</t>
        </r>
        <r>
          <rPr>
            <sz val="9"/>
            <rFont val="ＭＳ Ｐゴシック"/>
            <family val="3"/>
          </rPr>
          <t xml:space="preserve">
</t>
        </r>
      </text>
    </comment>
    <comment ref="P33" authorId="0">
      <text>
        <r>
          <rPr>
            <b/>
            <sz val="9"/>
            <rFont val="ＭＳ Ｐゴシック"/>
            <family val="3"/>
          </rPr>
          <t>H２６．９より毎日水島の一部を吸収</t>
        </r>
        <r>
          <rPr>
            <sz val="9"/>
            <rFont val="ＭＳ Ｐゴシック"/>
            <family val="3"/>
          </rPr>
          <t xml:space="preserve">
Ｈ２６．４より
毎日倉敷西の一部を吸収</t>
        </r>
      </text>
    </comment>
    <comment ref="P34" authorId="0">
      <text>
        <r>
          <rPr>
            <b/>
            <sz val="9"/>
            <rFont val="ＭＳ Ｐゴシック"/>
            <family val="3"/>
          </rPr>
          <t>H２６．９より毎日水島の一部を吸収</t>
        </r>
        <r>
          <rPr>
            <sz val="9"/>
            <rFont val="ＭＳ Ｐゴシック"/>
            <family val="3"/>
          </rPr>
          <t xml:space="preserve">
H２６．１１より
水島西を吸収
Ｈ２６．４より
毎日倉敷西の一部を吸収</t>
        </r>
      </text>
    </comment>
    <comment ref="P35" authorId="0">
      <text>
        <r>
          <rPr>
            <sz val="9"/>
            <color indexed="10"/>
            <rFont val="ＭＳ Ｐゴシック"/>
            <family val="3"/>
          </rPr>
          <t>Ｈ１８．１２．１より　西ノ浦を吸収合併</t>
        </r>
        <r>
          <rPr>
            <sz val="9"/>
            <rFont val="ＭＳ Ｐゴシック"/>
            <family val="3"/>
          </rPr>
          <t xml:space="preserve">
Ｈ２６．４より
毎日倉敷西の一部を吸収</t>
        </r>
      </text>
    </comment>
    <comment ref="P43" authorId="0">
      <text>
        <r>
          <rPr>
            <b/>
            <sz val="9"/>
            <rFont val="ＭＳ Ｐゴシック"/>
            <family val="3"/>
          </rPr>
          <t>Ｈ26.11より
毎日新聞を吸収</t>
        </r>
        <r>
          <rPr>
            <sz val="9"/>
            <rFont val="ＭＳ Ｐゴシック"/>
            <family val="3"/>
          </rPr>
          <t xml:space="preserve">
</t>
        </r>
      </text>
    </comment>
    <comment ref="P36" authorId="0">
      <text>
        <r>
          <rPr>
            <sz val="9"/>
            <rFont val="ＭＳ Ｐゴシック"/>
            <family val="3"/>
          </rPr>
          <t xml:space="preserve">Ｈ２６．４より
毎日倉敷西の一部を吸収
</t>
        </r>
      </text>
    </comment>
    <comment ref="P14" authorId="2">
      <text>
        <r>
          <rPr>
            <sz val="9"/>
            <rFont val="ＭＳ Ｐゴシック"/>
            <family val="3"/>
          </rPr>
          <t>H29.12～
廃店
日生＊に統合</t>
        </r>
      </text>
    </comment>
    <comment ref="P13" authorId="2">
      <text>
        <r>
          <rPr>
            <sz val="9"/>
            <rFont val="ＭＳ Ｐゴシック"/>
            <family val="3"/>
          </rPr>
          <t>Ｈ29.12～
日生東＊を吸収</t>
        </r>
      </text>
    </comment>
    <comment ref="J51" authorId="1">
      <text>
        <r>
          <rPr>
            <sz val="9"/>
            <rFont val="ＭＳ Ｐゴシック"/>
            <family val="3"/>
          </rPr>
          <t>Ｈ25.7より、毎日倉敷南の一部を吸収</t>
        </r>
      </text>
    </comment>
    <comment ref="J48" authorId="2">
      <text>
        <r>
          <rPr>
            <b/>
            <sz val="9"/>
            <rFont val="ＭＳ Ｐゴシック"/>
            <family val="3"/>
          </rPr>
          <t>Ｈ30.2月～　新設</t>
        </r>
      </text>
    </comment>
  </commentList>
</comments>
</file>

<file path=xl/comments3.xml><?xml version="1.0" encoding="utf-8"?>
<comments xmlns="http://schemas.openxmlformats.org/spreadsheetml/2006/main">
  <authors>
    <author>MNOC_USER</author>
    <author>佐藤</author>
    <author>荒尾日出夫</author>
  </authors>
  <commentList>
    <comment ref="M46" authorId="0">
      <text>
        <r>
          <rPr>
            <sz val="9"/>
            <color indexed="10"/>
            <rFont val="ＭＳ Ｐゴシック"/>
            <family val="3"/>
          </rPr>
          <t>Ｈ２２．２より、芳井を吸収
Ｈ２４．３より、朝日４５０含む
Ｈ２４．８より、井原東を吸収</t>
        </r>
      </text>
    </comment>
    <comment ref="M47" authorId="1">
      <text>
        <r>
          <rPr>
            <sz val="9"/>
            <rFont val="ＭＳ Ｐゴシック"/>
            <family val="3"/>
          </rPr>
          <t xml:space="preserve">Ｈ２４．３より、朝日１００含む
</t>
        </r>
      </text>
    </comment>
    <comment ref="P10" authorId="1">
      <text>
        <r>
          <rPr>
            <sz val="9"/>
            <rFont val="ＭＳ Ｐゴシック"/>
            <family val="3"/>
          </rPr>
          <t>Ｈ２４．１０より、朝日総社南の６５０部を吸収</t>
        </r>
      </text>
    </comment>
    <comment ref="P11" authorId="1">
      <text>
        <r>
          <rPr>
            <sz val="9"/>
            <rFont val="ＭＳ Ｐゴシック"/>
            <family val="3"/>
          </rPr>
          <t>Ｈ２４．１０より、朝日総社南の３００部を吸収</t>
        </r>
      </text>
    </comment>
    <comment ref="P32" authorId="1">
      <text>
        <r>
          <rPr>
            <sz val="9"/>
            <rFont val="ＭＳ Ｐゴシック"/>
            <family val="3"/>
          </rPr>
          <t>Ｈ２４．１０より、朝日笠岡の９５０部を吸収
Ｈ２４．４より大島の一部を吸収</t>
        </r>
      </text>
    </comment>
    <comment ref="P38" authorId="1">
      <text>
        <r>
          <rPr>
            <sz val="9"/>
            <rFont val="ＭＳ Ｐゴシック"/>
            <family val="3"/>
          </rPr>
          <t>Ｈ２４．１０より、朝日笠岡の５０部を吸収</t>
        </r>
      </text>
    </comment>
    <comment ref="P76" authorId="1">
      <text>
        <r>
          <rPr>
            <sz val="9"/>
            <rFont val="ＭＳ Ｐゴシック"/>
            <family val="3"/>
          </rPr>
          <t xml:space="preserve">Ｈ25.5より毎日新聞高梁を吸収
</t>
        </r>
      </text>
    </comment>
    <comment ref="P33" authorId="0">
      <text>
        <r>
          <rPr>
            <b/>
            <sz val="9"/>
            <rFont val="ＭＳ Ｐゴシック"/>
            <family val="3"/>
          </rPr>
          <t xml:space="preserve">Ｈ26.4より
大島廃店
笠岡と笠岡東大島に分割
</t>
        </r>
        <r>
          <rPr>
            <sz val="9"/>
            <rFont val="ＭＳ Ｐゴシック"/>
            <family val="3"/>
          </rPr>
          <t xml:space="preserve">
</t>
        </r>
      </text>
    </comment>
    <comment ref="P34" authorId="0">
      <text>
        <r>
          <rPr>
            <b/>
            <sz val="9"/>
            <rFont val="ＭＳ Ｐゴシック"/>
            <family val="3"/>
          </rPr>
          <t>Ｈ26.4より</t>
        </r>
        <r>
          <rPr>
            <sz val="9"/>
            <rFont val="ＭＳ Ｐゴシック"/>
            <family val="3"/>
          </rPr>
          <t xml:space="preserve">
今井から店名変更</t>
        </r>
      </text>
    </comment>
    <comment ref="P47" authorId="2">
      <text>
        <r>
          <rPr>
            <sz val="9"/>
            <rFont val="ＭＳ Ｐゴシック"/>
            <family val="3"/>
          </rPr>
          <t xml:space="preserve">Ｈ２７．６より
東江原を吸収して
西江原から店名変更
</t>
        </r>
      </text>
    </comment>
    <comment ref="G9" authorId="2">
      <text>
        <r>
          <rPr>
            <sz val="9"/>
            <rFont val="ＭＳ Ｐゴシック"/>
            <family val="3"/>
          </rPr>
          <t xml:space="preserve">Ｈ２７．１１.１より
美袋を吸収
</t>
        </r>
      </text>
    </comment>
  </commentList>
</comments>
</file>

<file path=xl/comments4.xml><?xml version="1.0" encoding="utf-8"?>
<comments xmlns="http://schemas.openxmlformats.org/spreadsheetml/2006/main">
  <authors>
    <author>MNOC_USER</author>
    <author>佐藤</author>
    <author>荒尾日出夫</author>
    <author>PC-222_k-fujisao</author>
  </authors>
  <commentList>
    <comment ref="G40" authorId="0">
      <text>
        <r>
          <rPr>
            <sz val="9"/>
            <color indexed="14"/>
            <rFont val="ＭＳ Ｐゴシック"/>
            <family val="3"/>
          </rPr>
          <t>H18年2月1日より
河辺より津山東へ名称変更</t>
        </r>
        <r>
          <rPr>
            <sz val="9"/>
            <rFont val="ＭＳ Ｐゴシック"/>
            <family val="3"/>
          </rPr>
          <t xml:space="preserve">
</t>
        </r>
      </text>
    </comment>
    <comment ref="P60" authorId="0">
      <text>
        <r>
          <rPr>
            <sz val="9"/>
            <color indexed="10"/>
            <rFont val="ＭＳ Ｐゴシック"/>
            <family val="3"/>
          </rPr>
          <t>Ｈ１９．１より　朝日の勝間田より毎日分５０枚吸収</t>
        </r>
      </text>
    </comment>
    <comment ref="P8" authorId="0">
      <text>
        <r>
          <rPr>
            <sz val="9"/>
            <color indexed="10"/>
            <rFont val="ＭＳ Ｐゴシック"/>
            <family val="3"/>
          </rPr>
          <t>Ｈ１９．５より　長田と津賀が合併して、加茂川に店名変更</t>
        </r>
      </text>
    </comment>
    <comment ref="J37" authorId="0">
      <text>
        <r>
          <rPr>
            <sz val="9"/>
            <color indexed="10"/>
            <rFont val="ＭＳ Ｐゴシック"/>
            <family val="3"/>
          </rPr>
          <t>Ｈ２１．８より、津山東と津山西を統合して店名変更</t>
        </r>
      </text>
    </comment>
    <comment ref="P73" authorId="1">
      <text>
        <r>
          <rPr>
            <sz val="9"/>
            <color indexed="10"/>
            <rFont val="ＭＳ Ｐゴシック"/>
            <family val="3"/>
          </rPr>
          <t>Ｈ２３．４より、栃原を統合</t>
        </r>
      </text>
    </comment>
    <comment ref="P37" authorId="1">
      <text>
        <r>
          <rPr>
            <sz val="9"/>
            <rFont val="ＭＳ Ｐゴシック"/>
            <family val="3"/>
          </rPr>
          <t>Ｈ２３．１１より、津山東を統合
Ｈ２４．１２より、津山山北の一部を吸収</t>
        </r>
      </text>
    </comment>
    <comment ref="P71" authorId="1">
      <text>
        <r>
          <rPr>
            <sz val="9"/>
            <rFont val="ＭＳ Ｐゴシック"/>
            <family val="3"/>
          </rPr>
          <t>Ｈ24.7より、弓削の一部を吸収</t>
        </r>
      </text>
    </comment>
    <comment ref="P40" authorId="1">
      <text>
        <r>
          <rPr>
            <sz val="9"/>
            <rFont val="ＭＳ Ｐゴシック"/>
            <family val="3"/>
          </rPr>
          <t xml:space="preserve">Ｈ２４．１２より、津山山北の一部を吸収
</t>
        </r>
      </text>
    </comment>
    <comment ref="P23" authorId="1">
      <text>
        <r>
          <rPr>
            <sz val="9"/>
            <rFont val="ＭＳ Ｐゴシック"/>
            <family val="3"/>
          </rPr>
          <t>Ｈ25.4より、飯倉を吸収して、石蟹・岩山から店名変更</t>
        </r>
      </text>
    </comment>
    <comment ref="P76" authorId="0">
      <text>
        <r>
          <rPr>
            <sz val="9"/>
            <rFont val="ＭＳ Ｐゴシック"/>
            <family val="3"/>
          </rPr>
          <t>Ｈ２６．４より
北和気を吸収
Ｈ２８.１１より
飯岡＊を吸収</t>
        </r>
      </text>
    </comment>
    <comment ref="P77" authorId="0">
      <text>
        <r>
          <rPr>
            <sz val="9"/>
            <rFont val="ＭＳ Ｐゴシック"/>
            <family val="3"/>
          </rPr>
          <t>Ｈ２１．３より、
福渡の一部を吸収
Ｈ２４．７より、
弓削の一部を吸収
Ｈ２４．２より、
神目から店名変更
Ｈ２８．１０より、
弓削→くめなん
（名称変更）</t>
        </r>
      </text>
    </comment>
    <comment ref="P43" authorId="2">
      <text>
        <r>
          <rPr>
            <sz val="9"/>
            <rFont val="ＭＳ Ｐゴシック"/>
            <family val="3"/>
          </rPr>
          <t xml:space="preserve">Ｈ２７．１１.１より
千代を吸収
</t>
        </r>
      </text>
    </comment>
    <comment ref="P62" authorId="3">
      <text>
        <r>
          <rPr>
            <b/>
            <sz val="9"/>
            <rFont val="ＭＳ Ｐゴシック"/>
            <family val="3"/>
          </rPr>
          <t>Ｈ28.9～
新店　奈義に統合</t>
        </r>
      </text>
    </comment>
    <comment ref="P63" authorId="3">
      <text>
        <r>
          <rPr>
            <b/>
            <sz val="9"/>
            <rFont val="ＭＳ Ｐゴシック"/>
            <family val="3"/>
          </rPr>
          <t>Ｈ28.9～
新店　奈義に統合</t>
        </r>
      </text>
    </comment>
    <comment ref="P64" authorId="3">
      <text>
        <r>
          <rPr>
            <b/>
            <sz val="9"/>
            <rFont val="ＭＳ Ｐゴシック"/>
            <family val="3"/>
          </rPr>
          <t>Ｈ28.9～
那岐1350・行方450を統合</t>
        </r>
      </text>
    </comment>
    <comment ref="P75" authorId="0">
      <text>
        <r>
          <rPr>
            <sz val="9"/>
            <rFont val="ＭＳ Ｐゴシック"/>
            <family val="3"/>
          </rPr>
          <t xml:space="preserve">Ｈ２８．１１より廃店
柵原＊へ統合
</t>
        </r>
      </text>
    </comment>
  </commentList>
</comments>
</file>

<file path=xl/comments5.xml><?xml version="1.0" encoding="utf-8"?>
<comments xmlns="http://schemas.openxmlformats.org/spreadsheetml/2006/main">
  <authors>
    <author>MNOC_USER</author>
    <author>佐藤</author>
    <author>PC-222_k-fujisao</author>
  </authors>
  <commentList>
    <comment ref="P50" authorId="0">
      <text>
        <r>
          <rPr>
            <sz val="9"/>
            <color indexed="14"/>
            <rFont val="ＭＳ Ｐゴシック"/>
            <family val="3"/>
          </rPr>
          <t>H17年12月1日より
毎日・朝日湯郷統合</t>
        </r>
        <r>
          <rPr>
            <sz val="9"/>
            <rFont val="ＭＳ Ｐゴシック"/>
            <family val="3"/>
          </rPr>
          <t xml:space="preserve">
</t>
        </r>
      </text>
    </comment>
    <comment ref="H47" authorId="0">
      <text>
        <r>
          <rPr>
            <sz val="9"/>
            <color indexed="14"/>
            <rFont val="ＭＳ Ｐゴシック"/>
            <family val="3"/>
          </rPr>
          <t>H17年12月1日より
毎日湯郷一部吸収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M8" authorId="1">
      <text>
        <r>
          <rPr>
            <sz val="9"/>
            <rFont val="ＭＳ Ｐゴシック"/>
            <family val="3"/>
          </rPr>
          <t>Ｈ24.8より、朝日から読売へ変更</t>
        </r>
      </text>
    </comment>
    <comment ref="P15" authorId="0">
      <text>
        <r>
          <rPr>
            <b/>
            <sz val="9"/>
            <rFont val="ＭＳ Ｐゴシック"/>
            <family val="3"/>
          </rPr>
          <t>H26.9より
中和から店名変更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P32" authorId="0">
      <text>
        <r>
          <rPr>
            <sz val="9"/>
            <rFont val="ＭＳ Ｐゴシック"/>
            <family val="3"/>
          </rPr>
          <t xml:space="preserve">Ｈ２７．２より
香々美を吸収
</t>
        </r>
      </text>
    </comment>
    <comment ref="P48" authorId="2">
      <text>
        <r>
          <rPr>
            <b/>
            <sz val="9"/>
            <rFont val="ＭＳ Ｐゴシック"/>
            <family val="3"/>
          </rPr>
          <t>Ｈ28.9～
新店　美作北に統合</t>
        </r>
      </text>
    </comment>
    <comment ref="P55" authorId="2">
      <text>
        <r>
          <rPr>
            <b/>
            <sz val="9"/>
            <rFont val="ＭＳ Ｐゴシック"/>
            <family val="3"/>
          </rPr>
          <t>Ｈ28.9～
新店　美作北に統合</t>
        </r>
      </text>
    </comment>
    <comment ref="P57" authorId="2">
      <text>
        <r>
          <rPr>
            <b/>
            <sz val="9"/>
            <rFont val="ＭＳ Ｐゴシック"/>
            <family val="3"/>
          </rPr>
          <t>Ｈ28.9～
梶並350・粟井300を統合</t>
        </r>
      </text>
    </comment>
  </commentList>
</comments>
</file>

<file path=xl/sharedStrings.xml><?xml version="1.0" encoding="utf-8"?>
<sst xmlns="http://schemas.openxmlformats.org/spreadsheetml/2006/main" count="1314" uniqueCount="590">
  <si>
    <t>広　    　告　    　主</t>
  </si>
  <si>
    <t>サイズ</t>
  </si>
  <si>
    <t>折　込　総　枚　数</t>
  </si>
  <si>
    <t>地区部数</t>
  </si>
  <si>
    <t>(折込数)</t>
  </si>
  <si>
    <t>MM　毎日新聞</t>
  </si>
  <si>
    <t>ＡＡ　朝日新聞</t>
  </si>
  <si>
    <t>YY　読売新聞</t>
  </si>
  <si>
    <t>ＳＹ　山陽新聞</t>
  </si>
  <si>
    <t>ＣＧ　中国新聞</t>
  </si>
  <si>
    <t>販売店名</t>
  </si>
  <si>
    <t>部   数</t>
  </si>
  <si>
    <t>地区合計</t>
  </si>
  <si>
    <t>折　　込　　日</t>
  </si>
  <si>
    <t>平成　　　年　　　月　　　日</t>
  </si>
  <si>
    <t>備    考</t>
  </si>
  <si>
    <t>広 　　告　 　主</t>
  </si>
  <si>
    <t>市　　　郡</t>
  </si>
  <si>
    <t>合　　　計</t>
  </si>
  <si>
    <t>内山下</t>
  </si>
  <si>
    <t>藤原</t>
  </si>
  <si>
    <t>岡山東</t>
  </si>
  <si>
    <t>清輝橋</t>
  </si>
  <si>
    <t>岡南</t>
  </si>
  <si>
    <t>福島</t>
  </si>
  <si>
    <t>岡山中央</t>
  </si>
  <si>
    <t>桑田</t>
  </si>
  <si>
    <t>野田屋町</t>
  </si>
  <si>
    <t>高島</t>
  </si>
  <si>
    <t>三勲</t>
  </si>
  <si>
    <t>平井</t>
  </si>
  <si>
    <t>大供</t>
  </si>
  <si>
    <t>芳田</t>
  </si>
  <si>
    <t>岡山中央</t>
  </si>
  <si>
    <t>原尾島</t>
  </si>
  <si>
    <t>門田屋敷</t>
  </si>
  <si>
    <t>福浜</t>
  </si>
  <si>
    <t>当新田</t>
  </si>
  <si>
    <t>岡山南</t>
  </si>
  <si>
    <t>ページ計</t>
  </si>
  <si>
    <t>新岡山</t>
  </si>
  <si>
    <t>岡山南</t>
  </si>
  <si>
    <t>幡多</t>
  </si>
  <si>
    <t>原尾島</t>
  </si>
  <si>
    <t>平井東</t>
  </si>
  <si>
    <t>平井西</t>
  </si>
  <si>
    <t>岡輝</t>
  </si>
  <si>
    <t>鹿田</t>
  </si>
  <si>
    <t>浜野</t>
  </si>
  <si>
    <t>岡南</t>
  </si>
  <si>
    <t>浦安</t>
  </si>
  <si>
    <t>泉田</t>
  </si>
  <si>
    <t>新保</t>
  </si>
  <si>
    <t>新屋敷</t>
  </si>
  <si>
    <t>岡山西</t>
  </si>
  <si>
    <t>野田</t>
  </si>
  <si>
    <t>今</t>
  </si>
  <si>
    <t>三門</t>
  </si>
  <si>
    <t>花尻</t>
  </si>
  <si>
    <t>伊島</t>
  </si>
  <si>
    <t>津島</t>
  </si>
  <si>
    <t>玉柏</t>
  </si>
  <si>
    <t>富山</t>
  </si>
  <si>
    <t>東岡山</t>
  </si>
  <si>
    <t>古都</t>
  </si>
  <si>
    <t>津高</t>
  </si>
  <si>
    <t>牧山</t>
  </si>
  <si>
    <t>矢坂</t>
  </si>
  <si>
    <t>芳賀佐山</t>
  </si>
  <si>
    <t>一宮</t>
  </si>
  <si>
    <t>吉備津</t>
  </si>
  <si>
    <t>高松</t>
  </si>
  <si>
    <t>奉還町</t>
  </si>
  <si>
    <t>北方</t>
  </si>
  <si>
    <t>東岡山</t>
  </si>
  <si>
    <t>円山</t>
  </si>
  <si>
    <t>岡山北</t>
  </si>
  <si>
    <t>備中高松</t>
  </si>
  <si>
    <t>北庭瀬</t>
  </si>
  <si>
    <t>妹尾</t>
  </si>
  <si>
    <t>妹尾西</t>
  </si>
  <si>
    <t>興除</t>
  </si>
  <si>
    <t>西大寺</t>
  </si>
  <si>
    <t>芥子山</t>
  </si>
  <si>
    <t>益野</t>
  </si>
  <si>
    <t>西大寺東</t>
  </si>
  <si>
    <t>西大寺南</t>
  </si>
  <si>
    <t>豊</t>
  </si>
  <si>
    <t>光政</t>
  </si>
  <si>
    <t>旭南</t>
  </si>
  <si>
    <t>平島</t>
  </si>
  <si>
    <t>建部</t>
  </si>
  <si>
    <t>瀬戸</t>
  </si>
  <si>
    <t>山陽町</t>
  </si>
  <si>
    <t>長船</t>
  </si>
  <si>
    <t>牛窓</t>
  </si>
  <si>
    <t>備前市</t>
  </si>
  <si>
    <t>ＳＫ　産経新聞</t>
  </si>
  <si>
    <t>片上</t>
  </si>
  <si>
    <t>備前中央</t>
  </si>
  <si>
    <t>伊里</t>
  </si>
  <si>
    <t>三石</t>
  </si>
  <si>
    <t>和気郡</t>
  </si>
  <si>
    <t>日生</t>
  </si>
  <si>
    <t>和気</t>
  </si>
  <si>
    <t>倉敷</t>
  </si>
  <si>
    <t>倉敷東</t>
  </si>
  <si>
    <t>倉敷西</t>
  </si>
  <si>
    <t>倉敷南</t>
  </si>
  <si>
    <t>水島</t>
  </si>
  <si>
    <t>倉敷中部</t>
  </si>
  <si>
    <t>庄</t>
  </si>
  <si>
    <t>早島</t>
  </si>
  <si>
    <t>倉敷中庄</t>
  </si>
  <si>
    <t>倉敷中央</t>
  </si>
  <si>
    <t>倉敷北</t>
  </si>
  <si>
    <t>倉敷南</t>
  </si>
  <si>
    <t>倉敷富井</t>
  </si>
  <si>
    <t>豊洲</t>
  </si>
  <si>
    <t>天城</t>
  </si>
  <si>
    <t>倉敷東</t>
  </si>
  <si>
    <t>マスカト西</t>
  </si>
  <si>
    <t>倉敷中庄</t>
  </si>
  <si>
    <t>倉敷中央</t>
  </si>
  <si>
    <t>倉敷笹沖</t>
  </si>
  <si>
    <t>倉敷大高</t>
  </si>
  <si>
    <t>水島西</t>
  </si>
  <si>
    <t>玉島</t>
  </si>
  <si>
    <t>水島東</t>
  </si>
  <si>
    <t>水島東</t>
  </si>
  <si>
    <t>（水島地区）</t>
  </si>
  <si>
    <t>（市内中心部）</t>
  </si>
  <si>
    <t>（玉島地区）</t>
  </si>
  <si>
    <t>玉島東</t>
  </si>
  <si>
    <t>玉島北</t>
  </si>
  <si>
    <t>（児島地区）</t>
  </si>
  <si>
    <t>児島</t>
  </si>
  <si>
    <t>味野</t>
  </si>
  <si>
    <t>琴浦</t>
  </si>
  <si>
    <t>稗田</t>
  </si>
  <si>
    <t>下津井</t>
  </si>
  <si>
    <t>玉野市</t>
  </si>
  <si>
    <t>玉野西</t>
  </si>
  <si>
    <t>玉野東</t>
  </si>
  <si>
    <t>玉野西</t>
  </si>
  <si>
    <t>玉原</t>
  </si>
  <si>
    <t>和田日比</t>
  </si>
  <si>
    <t>総社</t>
  </si>
  <si>
    <t>総社東</t>
  </si>
  <si>
    <t>小田郡</t>
  </si>
  <si>
    <t>小田</t>
  </si>
  <si>
    <t>矢掛</t>
  </si>
  <si>
    <t>小田＊</t>
  </si>
  <si>
    <t>矢掛＊</t>
  </si>
  <si>
    <t>笠岡</t>
  </si>
  <si>
    <t>笠岡東</t>
  </si>
  <si>
    <t>笠岡中央</t>
  </si>
  <si>
    <t>笠岡西</t>
  </si>
  <si>
    <t>井原</t>
  </si>
  <si>
    <t>西江原</t>
  </si>
  <si>
    <t>高屋</t>
  </si>
  <si>
    <t>井原西</t>
  </si>
  <si>
    <t>東江原＊</t>
  </si>
  <si>
    <t>木の子＊</t>
  </si>
  <si>
    <t>県主＊</t>
  </si>
  <si>
    <t>稲倉＊</t>
  </si>
  <si>
    <t>高屋＊</t>
  </si>
  <si>
    <t>金光</t>
  </si>
  <si>
    <t>里庄</t>
  </si>
  <si>
    <t>鴨方</t>
  </si>
  <si>
    <t>西六</t>
  </si>
  <si>
    <t>寄島</t>
  </si>
  <si>
    <t>金光＊</t>
  </si>
  <si>
    <t>寄島＊</t>
  </si>
  <si>
    <t>高梁</t>
  </si>
  <si>
    <t>高梁＊</t>
  </si>
  <si>
    <t>八長住宅＊</t>
  </si>
  <si>
    <t>川面＊</t>
  </si>
  <si>
    <t>玉川＊</t>
  </si>
  <si>
    <t>中井＊</t>
  </si>
  <si>
    <t>高梁落合＊</t>
  </si>
  <si>
    <t>成羽</t>
  </si>
  <si>
    <t>川上</t>
  </si>
  <si>
    <t>成羽＊</t>
  </si>
  <si>
    <t>中村＊</t>
  </si>
  <si>
    <t>手荘＊</t>
  </si>
  <si>
    <t>上竹荘＊</t>
  </si>
  <si>
    <t>豊野＊</t>
  </si>
  <si>
    <t>下竹＊</t>
  </si>
  <si>
    <t>大和＊</t>
  </si>
  <si>
    <t>有漢＊</t>
  </si>
  <si>
    <t>ページ計</t>
  </si>
  <si>
    <t>新見市</t>
  </si>
  <si>
    <t>新見</t>
  </si>
  <si>
    <t>千屋＊</t>
  </si>
  <si>
    <t>本郷＊</t>
  </si>
  <si>
    <t>神代＊</t>
  </si>
  <si>
    <t>新郷＊</t>
  </si>
  <si>
    <t>哲西＊</t>
  </si>
  <si>
    <t>刑部＊</t>
  </si>
  <si>
    <t>津山市</t>
  </si>
  <si>
    <t>津山東</t>
  </si>
  <si>
    <t>津山西</t>
  </si>
  <si>
    <t>津山中央</t>
  </si>
  <si>
    <t>津山南</t>
  </si>
  <si>
    <t>津山西</t>
  </si>
  <si>
    <t>河辺＊</t>
  </si>
  <si>
    <t>高野＊</t>
  </si>
  <si>
    <t>久米＊</t>
  </si>
  <si>
    <t>勝央</t>
  </si>
  <si>
    <t>新野＊</t>
  </si>
  <si>
    <t>美野＊</t>
  </si>
  <si>
    <t>那岐＊</t>
  </si>
  <si>
    <t>久米郡</t>
  </si>
  <si>
    <t>柵原</t>
  </si>
  <si>
    <t>千代＊</t>
  </si>
  <si>
    <t>坪井＊</t>
  </si>
  <si>
    <t>桑村＊</t>
  </si>
  <si>
    <t>亀甲＊</t>
  </si>
  <si>
    <t>大垪和＊</t>
  </si>
  <si>
    <t>西川＊</t>
  </si>
  <si>
    <t>江与味＊</t>
  </si>
  <si>
    <t>飯岡＊</t>
  </si>
  <si>
    <t>北和気＊</t>
  </si>
  <si>
    <t>勝山</t>
  </si>
  <si>
    <t>久世</t>
  </si>
  <si>
    <t>落合</t>
  </si>
  <si>
    <t>月田</t>
  </si>
  <si>
    <t>勝山＊</t>
  </si>
  <si>
    <t>月田＊</t>
  </si>
  <si>
    <t>美甘＊</t>
  </si>
  <si>
    <t>湯原＊</t>
  </si>
  <si>
    <t>富原＊</t>
  </si>
  <si>
    <t>久世＊</t>
  </si>
  <si>
    <t>落合＊</t>
  </si>
  <si>
    <t>天津＊</t>
  </si>
  <si>
    <t>河内＊</t>
  </si>
  <si>
    <t>美川＊</t>
  </si>
  <si>
    <t>加茂</t>
  </si>
  <si>
    <t>奥津＊</t>
  </si>
  <si>
    <t>上斉原＊</t>
  </si>
  <si>
    <t>富＊</t>
  </si>
  <si>
    <t>泉＊</t>
  </si>
  <si>
    <t>林野</t>
  </si>
  <si>
    <t>江見</t>
  </si>
  <si>
    <t>林野＊</t>
  </si>
  <si>
    <t>英田＊</t>
  </si>
  <si>
    <t>大原＊</t>
  </si>
  <si>
    <t>江見＊</t>
  </si>
  <si>
    <t>土居＊</t>
  </si>
  <si>
    <t>粟井＊</t>
  </si>
  <si>
    <t>寺元＊</t>
  </si>
  <si>
    <t>（東部地区）</t>
  </si>
  <si>
    <t>（北部地区）</t>
  </si>
  <si>
    <t>（西部地区）</t>
  </si>
  <si>
    <t>（南部地区）</t>
  </si>
  <si>
    <t>兼基</t>
  </si>
  <si>
    <t>新見＊</t>
  </si>
  <si>
    <t>竹枝＊</t>
  </si>
  <si>
    <t>上建部＊</t>
  </si>
  <si>
    <t>福渡＊</t>
  </si>
  <si>
    <t>山陽西＊</t>
  </si>
  <si>
    <t>神田＊</t>
  </si>
  <si>
    <t>熊山＊</t>
  </si>
  <si>
    <t>町苅田＊</t>
  </si>
  <si>
    <t>周匝＊</t>
  </si>
  <si>
    <t>邑久＊</t>
  </si>
  <si>
    <t>邑久南＊</t>
  </si>
  <si>
    <t>牛窓＊</t>
  </si>
  <si>
    <t>虫明＊</t>
  </si>
  <si>
    <t>香登＊</t>
  </si>
  <si>
    <t>片上＊</t>
  </si>
  <si>
    <t>伊里＊</t>
  </si>
  <si>
    <t>三石＊</t>
  </si>
  <si>
    <t>和気＊</t>
  </si>
  <si>
    <t>和気東＊</t>
  </si>
  <si>
    <t>吉永＊</t>
  </si>
  <si>
    <t>佐伯＊</t>
  </si>
  <si>
    <t>日生＊</t>
  </si>
  <si>
    <t>井原＊</t>
  </si>
  <si>
    <t>西阿知＊</t>
  </si>
  <si>
    <t>西坂台北＊</t>
  </si>
  <si>
    <t>豊洲＊</t>
  </si>
  <si>
    <t>天城＊</t>
  </si>
  <si>
    <t>庄パーク＊</t>
  </si>
  <si>
    <t>茶屋町＊</t>
  </si>
  <si>
    <t>倉敷福田＊</t>
  </si>
  <si>
    <t>福田南＊</t>
  </si>
  <si>
    <t>玉島＊</t>
  </si>
  <si>
    <t>玉島西＊</t>
  </si>
  <si>
    <t>児島＊</t>
  </si>
  <si>
    <t>琴浦＊</t>
  </si>
  <si>
    <t>田の口＊</t>
  </si>
  <si>
    <t>稗田＊</t>
  </si>
  <si>
    <t>本荘＊</t>
  </si>
  <si>
    <t>下津井＊</t>
  </si>
  <si>
    <t>荘内＊</t>
  </si>
  <si>
    <t>総社東＊</t>
  </si>
  <si>
    <t>総社西＊</t>
  </si>
  <si>
    <t>常盤＊</t>
  </si>
  <si>
    <t>総社久代＊</t>
  </si>
  <si>
    <t>豪渓＊</t>
  </si>
  <si>
    <t>美袋＊</t>
  </si>
  <si>
    <t>大井＊</t>
  </si>
  <si>
    <t>新山＊</t>
  </si>
  <si>
    <t>北川＊</t>
  </si>
  <si>
    <t>神島外＊</t>
  </si>
  <si>
    <t>鴨方＊</t>
  </si>
  <si>
    <t>岡山市</t>
  </si>
  <si>
    <t>ＳＫ　産経新聞</t>
  </si>
  <si>
    <t>ＳＫ　産経新聞</t>
  </si>
  <si>
    <t>御津郡</t>
  </si>
  <si>
    <t>倉敷市</t>
  </si>
  <si>
    <t>総社市</t>
  </si>
  <si>
    <t>笠岡市</t>
  </si>
  <si>
    <t>井原市</t>
  </si>
  <si>
    <t>高梁市</t>
  </si>
  <si>
    <t>ＳＫ　産経新聞</t>
  </si>
  <si>
    <t>ＳＫ　産経新聞</t>
  </si>
  <si>
    <t>勝田郡</t>
  </si>
  <si>
    <t>苫田郡</t>
  </si>
  <si>
    <t>ＳＫ　産経新聞</t>
  </si>
  <si>
    <t>　御津郡</t>
  </si>
  <si>
    <t>　備前市</t>
  </si>
  <si>
    <t>　倉敷市</t>
  </si>
  <si>
    <t>　玉野市</t>
  </si>
  <si>
    <t>　総社市</t>
  </si>
  <si>
    <t>　小田郡</t>
  </si>
  <si>
    <t>　笠岡市</t>
  </si>
  <si>
    <t>　高梁市</t>
  </si>
  <si>
    <t>　新見市</t>
  </si>
  <si>
    <t>　津山市</t>
  </si>
  <si>
    <t>　勝田郡</t>
  </si>
  <si>
    <t>　久米郡</t>
  </si>
  <si>
    <t xml:space="preserve">   　ＴＥＬ　０９２－４７１－１１２２</t>
  </si>
  <si>
    <t xml:space="preserve">   　ＦＡＸ　０９２－４７４－６４６６</t>
  </si>
  <si>
    <t>中心部小計</t>
  </si>
  <si>
    <t>岡山西部</t>
  </si>
  <si>
    <t>郊外小計</t>
  </si>
  <si>
    <t>茶屋町南</t>
  </si>
  <si>
    <t>新倉敷</t>
  </si>
  <si>
    <t>　岡山市</t>
  </si>
  <si>
    <t>　和気郡</t>
  </si>
  <si>
    <t>　井原市</t>
  </si>
  <si>
    <t>　苫田郡</t>
  </si>
  <si>
    <t>　合　計</t>
  </si>
  <si>
    <t>３３２０１</t>
  </si>
  <si>
    <t>３３２１１</t>
  </si>
  <si>
    <t>３３３４０</t>
  </si>
  <si>
    <t>３３２０２</t>
  </si>
  <si>
    <t>33204</t>
  </si>
  <si>
    <t>３３２０８</t>
  </si>
  <si>
    <t>３３４６０</t>
  </si>
  <si>
    <t>３３２０５</t>
  </si>
  <si>
    <t>３３２０７</t>
  </si>
  <si>
    <t>３３４４０</t>
  </si>
  <si>
    <t>３３２０９</t>
  </si>
  <si>
    <t>３３２１０</t>
  </si>
  <si>
    <t>３３２０３</t>
  </si>
  <si>
    <t>３３６２０</t>
  </si>
  <si>
    <t>３３６６０</t>
  </si>
  <si>
    <t>３３６００</t>
  </si>
  <si>
    <t>岡山東部</t>
  </si>
  <si>
    <t>市郊外小計</t>
  </si>
  <si>
    <t>朝日益野</t>
  </si>
  <si>
    <t>朝日西大寺</t>
  </si>
  <si>
    <t>毎日妹尾</t>
  </si>
  <si>
    <t>中心部小計</t>
  </si>
  <si>
    <t>岡山中央</t>
  </si>
  <si>
    <t>山陽高島</t>
  </si>
  <si>
    <t>山陽幡多</t>
  </si>
  <si>
    <t>毎日岡南</t>
  </si>
  <si>
    <t>毎日福島</t>
  </si>
  <si>
    <t>毎日野田</t>
  </si>
  <si>
    <t>山陽三門</t>
  </si>
  <si>
    <t>山陽花尻</t>
  </si>
  <si>
    <t>NＫ　日本経済新聞</t>
  </si>
  <si>
    <t>NK　日本経済新聞</t>
  </si>
  <si>
    <t>朝日日生</t>
  </si>
  <si>
    <t>朝日倉敷東</t>
  </si>
  <si>
    <t>朝日倉敷</t>
  </si>
  <si>
    <t>朝日倉敷西</t>
  </si>
  <si>
    <t>朝日　庄</t>
  </si>
  <si>
    <t>朝日早島</t>
  </si>
  <si>
    <t>朝日味野</t>
  </si>
  <si>
    <t>朝日琴浦</t>
  </si>
  <si>
    <t>朝日稗田</t>
  </si>
  <si>
    <t>朝日倉敷中部</t>
  </si>
  <si>
    <t>直島</t>
  </si>
  <si>
    <t>読売矢掛</t>
  </si>
  <si>
    <t>ＳB　四国新聞</t>
  </si>
  <si>
    <t>読売笠岡</t>
  </si>
  <si>
    <t>読売井原</t>
  </si>
  <si>
    <t>読売西江原</t>
  </si>
  <si>
    <t>読売鴨方</t>
  </si>
  <si>
    <t>読売金光</t>
  </si>
  <si>
    <t>山陽新見</t>
  </si>
  <si>
    <t>読売久世</t>
  </si>
  <si>
    <t>毎日落合</t>
  </si>
  <si>
    <t>ＮＫ　日本経済新聞</t>
  </si>
  <si>
    <t>ＳＢ　四国新聞</t>
  </si>
  <si>
    <t>ＴＥＬ　０９２－４７１－１１２２</t>
  </si>
  <si>
    <t>ＦＡＸ　０９２－４７４－６４６６</t>
  </si>
  <si>
    <t>備　考</t>
  </si>
  <si>
    <t>サイズ</t>
  </si>
  <si>
    <t>　　折　込　総　部　数</t>
  </si>
  <si>
    <t>折　　込　　日</t>
  </si>
  <si>
    <t>津山北</t>
  </si>
  <si>
    <t>北方</t>
  </si>
  <si>
    <t>津高北</t>
  </si>
  <si>
    <t>郡（八浜）</t>
  </si>
  <si>
    <t>連島</t>
  </si>
  <si>
    <t>早島（都窪）</t>
  </si>
  <si>
    <t>連島南</t>
  </si>
  <si>
    <t>芳井（後月）</t>
  </si>
  <si>
    <t>共和（後月）</t>
  </si>
  <si>
    <t>小坂（鴨方）</t>
  </si>
  <si>
    <t>六条院（鴨方）</t>
  </si>
  <si>
    <t>八浜＊</t>
  </si>
  <si>
    <t>連島東</t>
  </si>
  <si>
    <t>直島(玉野東)</t>
  </si>
  <si>
    <t>幡多・高島</t>
  </si>
  <si>
    <t>倉敷</t>
  </si>
  <si>
    <t>大安寺</t>
  </si>
  <si>
    <t>奉還町</t>
  </si>
  <si>
    <t>津島</t>
  </si>
  <si>
    <t>泉田</t>
  </si>
  <si>
    <t>山陽船穂</t>
  </si>
  <si>
    <t>山陽玉島西</t>
  </si>
  <si>
    <t>朝日玉島北</t>
  </si>
  <si>
    <t>朝日備前中央</t>
  </si>
  <si>
    <t>山陽倉敷福田</t>
  </si>
  <si>
    <t>山陽倉敷福田東</t>
  </si>
  <si>
    <t>山陽福田南</t>
  </si>
  <si>
    <t>朝日連島</t>
  </si>
  <si>
    <t>朝日水島</t>
  </si>
  <si>
    <t>朝日水島東</t>
  </si>
  <si>
    <t>津山</t>
  </si>
  <si>
    <t>朝日津山</t>
  </si>
  <si>
    <t>読売林野</t>
  </si>
  <si>
    <t>金川</t>
  </si>
  <si>
    <t>毎日津島</t>
  </si>
  <si>
    <t>瀬戸内市</t>
  </si>
  <si>
    <t>倉敷中央南</t>
  </si>
  <si>
    <t>倉敷福田東＊</t>
  </si>
  <si>
    <t>美星＊</t>
  </si>
  <si>
    <t>加賀郡</t>
  </si>
  <si>
    <t>大佐</t>
  </si>
  <si>
    <t>勝北</t>
  </si>
  <si>
    <t>読売加茂</t>
  </si>
  <si>
    <t>真庭市</t>
  </si>
  <si>
    <t>新庄（郡）＊</t>
  </si>
  <si>
    <t>美作市</t>
  </si>
  <si>
    <t>勝田＊</t>
  </si>
  <si>
    <t>梶並＊</t>
  </si>
  <si>
    <t>赤磐市</t>
  </si>
  <si>
    <t>粟倉（英田）＊</t>
  </si>
  <si>
    <t>瀬戸（郡）＊</t>
  </si>
  <si>
    <t>瀬戸北（郡）＊</t>
  </si>
  <si>
    <t>３３３００</t>
  </si>
  <si>
    <t>３３２１３</t>
  </si>
  <si>
    <t>迫川＊</t>
  </si>
  <si>
    <t>野々口＊</t>
  </si>
  <si>
    <t>金川＊</t>
  </si>
  <si>
    <t>日生＊</t>
  </si>
  <si>
    <t>日生東＊</t>
  </si>
  <si>
    <t>彦崎＊</t>
  </si>
  <si>
    <t>　赤磐市</t>
  </si>
  <si>
    <t>　瀬戸内市</t>
  </si>
  <si>
    <t>　加賀郡</t>
  </si>
  <si>
    <t>　真庭市</t>
  </si>
  <si>
    <t>　美作市</t>
  </si>
  <si>
    <t>３３２１２</t>
  </si>
  <si>
    <t>宇野西＊</t>
  </si>
  <si>
    <t>田井＊</t>
  </si>
  <si>
    <t>奥玉＊</t>
  </si>
  <si>
    <t>毎日玉野西</t>
  </si>
  <si>
    <t>山陽宇野西</t>
  </si>
  <si>
    <t>山陽田井</t>
  </si>
  <si>
    <t>山陽奥玉</t>
  </si>
  <si>
    <t>川辺</t>
  </si>
  <si>
    <t>箭田</t>
  </si>
  <si>
    <t>真備</t>
  </si>
  <si>
    <t>読売真備</t>
  </si>
  <si>
    <t>３３６８０</t>
  </si>
  <si>
    <t>３３２１４</t>
  </si>
  <si>
    <t>３３２１５</t>
  </si>
  <si>
    <t>津島西</t>
  </si>
  <si>
    <t>岡山中央</t>
  </si>
  <si>
    <t>早島南</t>
  </si>
  <si>
    <t>津山東</t>
  </si>
  <si>
    <t>山陽玉島</t>
  </si>
  <si>
    <t>湯郷＊</t>
  </si>
  <si>
    <t>加茂東＊</t>
  </si>
  <si>
    <t>津山北＊</t>
  </si>
  <si>
    <t xml:space="preserve">山陽勝央 </t>
  </si>
  <si>
    <t>西大寺</t>
  </si>
  <si>
    <t>益野</t>
  </si>
  <si>
    <t>Ｈ１９年２月より　岡山市へ編入</t>
  </si>
  <si>
    <t>加茂川＊</t>
  </si>
  <si>
    <t>一宮</t>
  </si>
  <si>
    <t>庭瀬</t>
  </si>
  <si>
    <t>妹尾</t>
  </si>
  <si>
    <t>吹屋・宇治＊</t>
  </si>
  <si>
    <t>浅口市</t>
  </si>
  <si>
    <t>河辺</t>
  </si>
  <si>
    <t>岡山</t>
  </si>
  <si>
    <t>山陽倉敷中央</t>
  </si>
  <si>
    <t>法界院</t>
  </si>
  <si>
    <t>中庄</t>
  </si>
  <si>
    <t>朝日中庄</t>
  </si>
  <si>
    <t>備中町</t>
  </si>
  <si>
    <t>備中町</t>
  </si>
  <si>
    <t>山陽倉敷北</t>
  </si>
  <si>
    <t>山陽倉敷西</t>
  </si>
  <si>
    <t>山陽西阿知</t>
  </si>
  <si>
    <t>里庄</t>
  </si>
  <si>
    <t>庭瀬白石</t>
  </si>
  <si>
    <t>福浜（豊成）</t>
  </si>
  <si>
    <t>船穂＊</t>
  </si>
  <si>
    <t>上河原</t>
  </si>
  <si>
    <t>高松西・足守</t>
  </si>
  <si>
    <t>見明戸（二川＊</t>
  </si>
  <si>
    <t>福渡</t>
  </si>
  <si>
    <t>桑田</t>
  </si>
  <si>
    <t>野田屋町大供</t>
  </si>
  <si>
    <t>大元・青江</t>
  </si>
  <si>
    <t>岡山南</t>
  </si>
  <si>
    <t>富山・平井</t>
  </si>
  <si>
    <t>原尾島・東山</t>
  </si>
  <si>
    <t>山陽今</t>
  </si>
  <si>
    <t>読売勝山</t>
  </si>
  <si>
    <t>玉野</t>
  </si>
  <si>
    <t>山陽新保</t>
  </si>
  <si>
    <t>山陽岡山西</t>
  </si>
  <si>
    <t>新見南＊</t>
  </si>
  <si>
    <t>山陽玉原</t>
  </si>
  <si>
    <t>加須山</t>
  </si>
  <si>
    <t>朝日加須山</t>
  </si>
  <si>
    <t>山陽芳賀佐山</t>
  </si>
  <si>
    <t>笠岡東大島＊</t>
  </si>
  <si>
    <t>笠岡東今井＊</t>
  </si>
  <si>
    <t>山陽和田日比</t>
  </si>
  <si>
    <t>山陽河辺</t>
  </si>
  <si>
    <t>蒜山＊</t>
  </si>
  <si>
    <t>蒜山東＊</t>
  </si>
  <si>
    <t>NＫ　日本経済新聞</t>
  </si>
  <si>
    <t>NＫ　日本経済新聞</t>
  </si>
  <si>
    <t>ネオポリス＊</t>
  </si>
  <si>
    <t>山陽ネオポリス</t>
  </si>
  <si>
    <t>山陽岡輝</t>
  </si>
  <si>
    <t>香々美＊</t>
  </si>
  <si>
    <t>井原東＊</t>
  </si>
  <si>
    <t>山陽玉柏</t>
  </si>
  <si>
    <t>芳井三原</t>
  </si>
  <si>
    <t>山陽芳田</t>
  </si>
  <si>
    <t>山陽宇野</t>
  </si>
  <si>
    <t>玉野宇野＊</t>
  </si>
  <si>
    <t>ＳＹ　山陽新聞</t>
  </si>
  <si>
    <t>奈義</t>
  </si>
  <si>
    <t>行方＊</t>
  </si>
  <si>
    <t>美作北</t>
  </si>
  <si>
    <t>柵原＊</t>
  </si>
  <si>
    <t>くめなん＊</t>
  </si>
  <si>
    <t>山陽北方</t>
  </si>
  <si>
    <t>倉敷西部</t>
  </si>
  <si>
    <t>津山西</t>
  </si>
  <si>
    <t>山陽津山中央</t>
  </si>
  <si>
    <t>北房＊</t>
  </si>
  <si>
    <t>　浅口市</t>
  </si>
  <si>
    <t>Ｈ29.3～</t>
  </si>
  <si>
    <t>玉野西1000→0（廃店） 朝日に統合</t>
  </si>
  <si>
    <t>Ｈ29.3～　廃店　読売に統合</t>
  </si>
  <si>
    <t>牟佐*</t>
  </si>
  <si>
    <t>河本*</t>
  </si>
  <si>
    <t>牟佐・河本より分割し新店</t>
  </si>
  <si>
    <t>H29.4  牟佐・河本* → 河本*</t>
  </si>
  <si>
    <t>倉敷西阿知</t>
  </si>
  <si>
    <t>山陽妹尾</t>
  </si>
  <si>
    <t>山陽妹尾西</t>
  </si>
  <si>
    <t>山陽興除</t>
  </si>
  <si>
    <t>（29.8）</t>
  </si>
  <si>
    <t>藤田（芳田）</t>
  </si>
  <si>
    <t>妹尾・大福</t>
  </si>
  <si>
    <t>山陽妹尾･大福</t>
  </si>
  <si>
    <t>山陽泉田</t>
  </si>
  <si>
    <t>山陽茶屋町</t>
  </si>
  <si>
    <t>（30.2）</t>
  </si>
  <si>
    <t>（30.2）</t>
  </si>
  <si>
    <t>（30.7）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</si>
</sst>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_);[Red]\(0\)"/>
    <numFmt numFmtId="188" formatCode="0;0;"/>
    <numFmt numFmtId="189" formatCode="yyyy&quot;年&quot;m&quot;月&quot;d&quot;日&quot;;@"/>
    <numFmt numFmtId="190" formatCode="\(##.#\)"/>
    <numFmt numFmtId="191" formatCode="0_ "/>
    <numFmt numFmtId="192" formatCode="\([$-411]ggge&quot;.&quot;m&quot;&quot;"/>
    <numFmt numFmtId="193" formatCode="\([$-411]ggge&quot;.&quot;m&quot;&quot;\)"/>
  </numFmts>
  <fonts count="81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6"/>
      <name val="ＭＳ Ｐ明朝"/>
      <family val="1"/>
    </font>
    <font>
      <b/>
      <sz val="16"/>
      <color indexed="48"/>
      <name val="ＭＳ Ｐ明朝"/>
      <family val="1"/>
    </font>
    <font>
      <b/>
      <sz val="13"/>
      <color indexed="48"/>
      <name val="ＭＳ Ｐ明朝"/>
      <family val="1"/>
    </font>
    <font>
      <b/>
      <sz val="11"/>
      <color indexed="48"/>
      <name val="ＭＳ Ｐ明朝"/>
      <family val="1"/>
    </font>
    <font>
      <sz val="15"/>
      <name val="ＭＳ Ｐ明朝"/>
      <family val="1"/>
    </font>
    <font>
      <sz val="7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5"/>
      <name val="ＭＳ Ｐ明朝"/>
      <family val="1"/>
    </font>
    <font>
      <sz val="13"/>
      <name val="ＭＳ Ｐ明朝"/>
      <family val="1"/>
    </font>
    <font>
      <b/>
      <sz val="12"/>
      <name val="ＭＳ 明朝"/>
      <family val="1"/>
    </font>
    <font>
      <b/>
      <sz val="16"/>
      <name val="ＭＳ Ｐ明朝"/>
      <family val="1"/>
    </font>
    <font>
      <sz val="9"/>
      <color indexed="14"/>
      <name val="ＭＳ Ｐゴシック"/>
      <family val="3"/>
    </font>
    <font>
      <u val="single"/>
      <sz val="9.45"/>
      <color indexed="12"/>
      <name val="ＭＳ Ｐ明朝"/>
      <family val="1"/>
    </font>
    <font>
      <u val="single"/>
      <sz val="9.45"/>
      <color indexed="36"/>
      <name val="ＭＳ Ｐ明朝"/>
      <family val="1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10"/>
      <name val="ＭＳ Ｐ明朝"/>
      <family val="1"/>
    </font>
    <font>
      <b/>
      <sz val="10"/>
      <color indexed="10"/>
      <name val="ＭＳ Ｐ明朝"/>
      <family val="1"/>
    </font>
    <font>
      <sz val="9"/>
      <color indexed="10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明朝"/>
      <family val="1"/>
    </font>
    <font>
      <b/>
      <sz val="9"/>
      <color indexed="10"/>
      <name val="ＭＳ Ｐゴシック"/>
      <family val="3"/>
    </font>
    <font>
      <sz val="14"/>
      <color indexed="10"/>
      <name val="ＭＳ 明朝"/>
      <family val="1"/>
    </font>
    <font>
      <b/>
      <sz val="9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47"/>
      <name val="ＭＳ Ｐ明朝"/>
      <family val="1"/>
    </font>
    <font>
      <sz val="9"/>
      <color indexed="47"/>
      <name val="ＭＳ Ｐ明朝"/>
      <family val="1"/>
    </font>
    <font>
      <sz val="8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 tint="-0.1499900072813034"/>
      <name val="ＭＳ Ｐ明朝"/>
      <family val="1"/>
    </font>
    <font>
      <sz val="9"/>
      <color theme="0" tint="-0.1499900072813034"/>
      <name val="ＭＳ Ｐ明朝"/>
      <family val="1"/>
    </font>
    <font>
      <sz val="8"/>
      <color rgb="FFFF0000"/>
      <name val="ＭＳ Ｐ明朝"/>
      <family val="1"/>
    </font>
    <font>
      <sz val="9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medium"/>
      <right style="thin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medium"/>
      <right style="thin"/>
      <top style="dashed"/>
      <bottom style="medium"/>
    </border>
    <border>
      <left>
        <color indexed="63"/>
      </left>
      <right style="hair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 style="hair"/>
      <top style="dashed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dashed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hair"/>
      <top style="medium"/>
      <bottom style="hair"/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dashed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28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442">
    <xf numFmtId="0" fontId="0" fillId="0" borderId="0" xfId="0" applyAlignment="1">
      <alignment/>
    </xf>
    <xf numFmtId="185" fontId="5" fillId="33" borderId="10" xfId="49" applyNumberFormat="1" applyFont="1" applyFill="1" applyBorder="1" applyAlignment="1">
      <alignment/>
    </xf>
    <xf numFmtId="185" fontId="5" fillId="33" borderId="0" xfId="49" applyNumberFormat="1" applyFont="1" applyFill="1" applyBorder="1" applyAlignment="1">
      <alignment/>
    </xf>
    <xf numFmtId="185" fontId="4" fillId="33" borderId="11" xfId="49" applyNumberFormat="1" applyFont="1" applyFill="1" applyBorder="1" applyAlignment="1">
      <alignment horizontal="centerContinuous"/>
    </xf>
    <xf numFmtId="185" fontId="0" fillId="33" borderId="12" xfId="49" applyNumberFormat="1" applyFill="1" applyBorder="1" applyAlignment="1">
      <alignment horizontal="centerContinuous"/>
    </xf>
    <xf numFmtId="185" fontId="0" fillId="33" borderId="11" xfId="49" applyNumberFormat="1" applyFill="1" applyBorder="1" applyAlignment="1">
      <alignment horizontal="centerContinuous"/>
    </xf>
    <xf numFmtId="185" fontId="0" fillId="33" borderId="13" xfId="49" applyNumberFormat="1" applyFill="1" applyBorder="1" applyAlignment="1">
      <alignment horizontal="centerContinuous"/>
    </xf>
    <xf numFmtId="185" fontId="0" fillId="33" borderId="0" xfId="49" applyNumberFormat="1" applyFill="1" applyAlignment="1">
      <alignment vertical="center"/>
    </xf>
    <xf numFmtId="185" fontId="7" fillId="33" borderId="14" xfId="49" applyNumberFormat="1" applyFont="1" applyFill="1" applyBorder="1" applyAlignment="1">
      <alignment horizontal="centerContinuous" vertical="center"/>
    </xf>
    <xf numFmtId="185" fontId="7" fillId="33" borderId="15" xfId="49" applyNumberFormat="1" applyFont="1" applyFill="1" applyBorder="1" applyAlignment="1">
      <alignment horizontal="centerContinuous" vertical="center"/>
    </xf>
    <xf numFmtId="185" fontId="7" fillId="33" borderId="16" xfId="49" applyNumberFormat="1" applyFont="1" applyFill="1" applyBorder="1" applyAlignment="1">
      <alignment horizontal="centerContinuous" vertical="center"/>
    </xf>
    <xf numFmtId="185" fontId="9" fillId="33" borderId="14" xfId="49" applyNumberFormat="1" applyFont="1" applyFill="1" applyBorder="1" applyAlignment="1">
      <alignment horizontal="centerContinuous" vertical="center"/>
    </xf>
    <xf numFmtId="185" fontId="10" fillId="33" borderId="14" xfId="49" applyNumberFormat="1" applyFont="1" applyFill="1" applyBorder="1" applyAlignment="1">
      <alignment horizontal="centerContinuous" vertical="center"/>
    </xf>
    <xf numFmtId="185" fontId="10" fillId="33" borderId="16" xfId="49" applyNumberFormat="1" applyFont="1" applyFill="1" applyBorder="1" applyAlignment="1">
      <alignment horizontal="centerContinuous" vertical="center"/>
    </xf>
    <xf numFmtId="185" fontId="0" fillId="33" borderId="14" xfId="49" applyNumberFormat="1" applyFont="1" applyFill="1" applyBorder="1" applyAlignment="1">
      <alignment/>
    </xf>
    <xf numFmtId="185" fontId="0" fillId="33" borderId="17" xfId="49" applyNumberFormat="1" applyFill="1" applyBorder="1" applyAlignment="1">
      <alignment/>
    </xf>
    <xf numFmtId="185" fontId="0" fillId="33" borderId="0" xfId="49" applyNumberFormat="1" applyFill="1" applyAlignment="1">
      <alignment/>
    </xf>
    <xf numFmtId="185" fontId="11" fillId="33" borderId="0" xfId="49" applyNumberFormat="1" applyFont="1" applyFill="1" applyAlignment="1">
      <alignment/>
    </xf>
    <xf numFmtId="185" fontId="11" fillId="33" borderId="0" xfId="49" applyNumberFormat="1" applyFont="1" applyFill="1" applyBorder="1" applyAlignment="1" quotePrefix="1">
      <alignment horizontal="left" vertical="center"/>
    </xf>
    <xf numFmtId="185" fontId="4" fillId="33" borderId="0" xfId="49" applyNumberFormat="1" applyFont="1" applyFill="1" applyAlignment="1">
      <alignment/>
    </xf>
    <xf numFmtId="185" fontId="0" fillId="33" borderId="0" xfId="49" applyNumberFormat="1" applyFont="1" applyFill="1" applyAlignment="1" quotePrefix="1">
      <alignment horizontal="center" vertical="center"/>
    </xf>
    <xf numFmtId="185" fontId="0" fillId="33" borderId="18" xfId="49" applyNumberFormat="1" applyFill="1" applyBorder="1" applyAlignment="1">
      <alignment horizontal="centerContinuous"/>
    </xf>
    <xf numFmtId="185" fontId="8" fillId="33" borderId="19" xfId="49" applyNumberFormat="1" applyFont="1" applyFill="1" applyBorder="1" applyAlignment="1" quotePrefix="1">
      <alignment horizontal="left"/>
    </xf>
    <xf numFmtId="185" fontId="13" fillId="33" borderId="20" xfId="49" applyNumberFormat="1" applyFont="1" applyFill="1" applyBorder="1" applyAlignment="1" quotePrefix="1">
      <alignment/>
    </xf>
    <xf numFmtId="185" fontId="0" fillId="33" borderId="0" xfId="0" applyNumberFormat="1" applyFill="1" applyAlignment="1">
      <alignment/>
    </xf>
    <xf numFmtId="185" fontId="4" fillId="33" borderId="0" xfId="49" applyNumberFormat="1" applyFont="1" applyFill="1" applyAlignment="1">
      <alignment vertical="top"/>
    </xf>
    <xf numFmtId="185" fontId="0" fillId="33" borderId="11" xfId="49" applyNumberFormat="1" applyFont="1" applyFill="1" applyBorder="1" applyAlignment="1">
      <alignment horizontal="centerContinuous" vertical="center"/>
    </xf>
    <xf numFmtId="185" fontId="0" fillId="33" borderId="13" xfId="49" applyNumberFormat="1" applyFont="1" applyFill="1" applyBorder="1" applyAlignment="1">
      <alignment horizontal="centerContinuous" vertical="center"/>
    </xf>
    <xf numFmtId="185" fontId="0" fillId="33" borderId="21" xfId="49" applyNumberFormat="1" applyFont="1" applyFill="1" applyBorder="1" applyAlignment="1">
      <alignment horizontal="center"/>
    </xf>
    <xf numFmtId="185" fontId="0" fillId="33" borderId="22" xfId="49" applyNumberFormat="1" applyFont="1" applyFill="1" applyBorder="1" applyAlignment="1">
      <alignment horizontal="center"/>
    </xf>
    <xf numFmtId="185" fontId="0" fillId="33" borderId="23" xfId="49" applyNumberFormat="1" applyFont="1" applyFill="1" applyBorder="1" applyAlignment="1" quotePrefix="1">
      <alignment horizontal="center"/>
    </xf>
    <xf numFmtId="185" fontId="4" fillId="33" borderId="24" xfId="49" applyNumberFormat="1" applyFont="1" applyFill="1" applyBorder="1" applyAlignment="1">
      <alignment horizontal="distributed"/>
    </xf>
    <xf numFmtId="185" fontId="0" fillId="33" borderId="25" xfId="49" applyNumberFormat="1" applyFont="1" applyFill="1" applyBorder="1" applyAlignment="1">
      <alignment/>
    </xf>
    <xf numFmtId="185" fontId="4" fillId="33" borderId="25" xfId="49" applyNumberFormat="1" applyFont="1" applyFill="1" applyBorder="1" applyAlignment="1">
      <alignment horizontal="distributed"/>
    </xf>
    <xf numFmtId="185" fontId="13" fillId="33" borderId="0" xfId="49" applyNumberFormat="1" applyFont="1" applyFill="1" applyBorder="1" applyAlignment="1">
      <alignment/>
    </xf>
    <xf numFmtId="185" fontId="12" fillId="33" borderId="0" xfId="49" applyNumberFormat="1" applyFont="1" applyFill="1" applyBorder="1" applyAlignment="1">
      <alignment/>
    </xf>
    <xf numFmtId="185" fontId="5" fillId="33" borderId="0" xfId="49" applyNumberFormat="1" applyFont="1" applyFill="1" applyBorder="1" applyAlignment="1" quotePrefix="1">
      <alignment vertical="center"/>
    </xf>
    <xf numFmtId="185" fontId="0" fillId="33" borderId="0" xfId="49" applyNumberFormat="1" applyFont="1" applyFill="1" applyBorder="1" applyAlignment="1">
      <alignment horizontal="center"/>
    </xf>
    <xf numFmtId="185" fontId="11" fillId="33" borderId="0" xfId="49" applyNumberFormat="1" applyFont="1" applyFill="1" applyBorder="1" applyAlignment="1">
      <alignment/>
    </xf>
    <xf numFmtId="185" fontId="6" fillId="0" borderId="26" xfId="0" applyNumberFormat="1" applyFont="1" applyFill="1" applyBorder="1" applyAlignment="1">
      <alignment/>
    </xf>
    <xf numFmtId="185" fontId="6" fillId="0" borderId="27" xfId="0" applyNumberFormat="1" applyFont="1" applyFill="1" applyBorder="1" applyAlignment="1">
      <alignment/>
    </xf>
    <xf numFmtId="185" fontId="6" fillId="0" borderId="28" xfId="0" applyNumberFormat="1" applyFont="1" applyFill="1" applyBorder="1" applyAlignment="1">
      <alignment/>
    </xf>
    <xf numFmtId="185" fontId="6" fillId="0" borderId="29" xfId="0" applyNumberFormat="1" applyFont="1" applyFill="1" applyBorder="1" applyAlignment="1">
      <alignment/>
    </xf>
    <xf numFmtId="185" fontId="0" fillId="0" borderId="0" xfId="0" applyNumberFormat="1" applyFill="1" applyAlignment="1">
      <alignment/>
    </xf>
    <xf numFmtId="185" fontId="10" fillId="0" borderId="0" xfId="0" applyNumberFormat="1" applyFont="1" applyFill="1" applyAlignment="1">
      <alignment horizontal="center" vertical="center"/>
    </xf>
    <xf numFmtId="185" fontId="0" fillId="0" borderId="30" xfId="0" applyNumberFormat="1" applyFill="1" applyBorder="1" applyAlignment="1">
      <alignment/>
    </xf>
    <xf numFmtId="185" fontId="0" fillId="0" borderId="31" xfId="0" applyNumberFormat="1" applyFill="1" applyBorder="1" applyAlignment="1">
      <alignment/>
    </xf>
    <xf numFmtId="185" fontId="15" fillId="0" borderId="0" xfId="49" applyNumberFormat="1" applyFont="1" applyFill="1" applyAlignment="1">
      <alignment/>
    </xf>
    <xf numFmtId="185" fontId="6" fillId="0" borderId="0" xfId="49" applyNumberFormat="1" applyFont="1" applyFill="1" applyAlignment="1">
      <alignment vertical="center"/>
    </xf>
    <xf numFmtId="185" fontId="0" fillId="0" borderId="0" xfId="49" applyNumberFormat="1" applyFont="1" applyFill="1" applyAlignment="1">
      <alignment vertical="center"/>
    </xf>
    <xf numFmtId="185" fontId="0" fillId="0" borderId="0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17" fillId="0" borderId="0" xfId="49" applyNumberFormat="1" applyFont="1" applyFill="1" applyAlignment="1">
      <alignment vertical="center"/>
    </xf>
    <xf numFmtId="185" fontId="8" fillId="0" borderId="0" xfId="49" applyNumberFormat="1" applyFont="1" applyFill="1" applyAlignment="1">
      <alignment vertical="center"/>
    </xf>
    <xf numFmtId="185" fontId="16" fillId="0" borderId="0" xfId="49" applyNumberFormat="1" applyFont="1" applyFill="1" applyAlignment="1">
      <alignment vertical="top"/>
    </xf>
    <xf numFmtId="185" fontId="17" fillId="0" borderId="0" xfId="49" applyNumberFormat="1" applyFont="1" applyFill="1" applyAlignment="1">
      <alignment vertical="top"/>
    </xf>
    <xf numFmtId="185" fontId="0" fillId="0" borderId="0" xfId="0" applyNumberFormat="1" applyFill="1" applyAlignment="1">
      <alignment horizontal="center" vertical="center"/>
    </xf>
    <xf numFmtId="185" fontId="0" fillId="0" borderId="0" xfId="0" applyNumberFormat="1" applyFont="1" applyFill="1" applyAlignment="1">
      <alignment/>
    </xf>
    <xf numFmtId="185" fontId="1" fillId="0" borderId="0" xfId="0" applyNumberFormat="1" applyFont="1" applyFill="1" applyBorder="1" applyAlignment="1">
      <alignment/>
    </xf>
    <xf numFmtId="185" fontId="6" fillId="0" borderId="32" xfId="0" applyNumberFormat="1" applyFont="1" applyFill="1" applyBorder="1" applyAlignment="1">
      <alignment/>
    </xf>
    <xf numFmtId="185" fontId="0" fillId="33" borderId="25" xfId="49" applyNumberFormat="1" applyFont="1" applyFill="1" applyBorder="1" applyAlignment="1">
      <alignment horizontal="distributed"/>
    </xf>
    <xf numFmtId="185" fontId="0" fillId="33" borderId="33" xfId="49" applyNumberFormat="1" applyFont="1" applyFill="1" applyBorder="1" applyAlignment="1" quotePrefix="1">
      <alignment horizontal="center"/>
    </xf>
    <xf numFmtId="185" fontId="5" fillId="33" borderId="34" xfId="49" applyNumberFormat="1" applyFont="1" applyFill="1" applyBorder="1" applyAlignment="1">
      <alignment/>
    </xf>
    <xf numFmtId="185" fontId="12" fillId="33" borderId="20" xfId="49" applyNumberFormat="1" applyFont="1" applyFill="1" applyBorder="1" applyAlignment="1">
      <alignment/>
    </xf>
    <xf numFmtId="185" fontId="5" fillId="33" borderId="35" xfId="49" applyNumberFormat="1" applyFont="1" applyFill="1" applyBorder="1" applyAlignment="1" quotePrefix="1">
      <alignment vertical="center"/>
    </xf>
    <xf numFmtId="185" fontId="4" fillId="33" borderId="25" xfId="49" applyNumberFormat="1" applyFont="1" applyFill="1" applyBorder="1" applyAlignment="1">
      <alignment horizontal="center"/>
    </xf>
    <xf numFmtId="185" fontId="6" fillId="33" borderId="0" xfId="49" applyNumberFormat="1" applyFont="1" applyFill="1" applyAlignment="1">
      <alignment/>
    </xf>
    <xf numFmtId="185" fontId="4" fillId="33" borderId="24" xfId="49" applyNumberFormat="1" applyFont="1" applyFill="1" applyBorder="1" applyAlignment="1">
      <alignment horizontal="center"/>
    </xf>
    <xf numFmtId="185" fontId="5" fillId="33" borderId="25" xfId="49" applyNumberFormat="1" applyFont="1" applyFill="1" applyBorder="1" applyAlignment="1">
      <alignment/>
    </xf>
    <xf numFmtId="185" fontId="8" fillId="33" borderId="24" xfId="49" applyNumberFormat="1" applyFont="1" applyFill="1" applyBorder="1" applyAlignment="1">
      <alignment horizontal="center"/>
    </xf>
    <xf numFmtId="185" fontId="18" fillId="33" borderId="0" xfId="49" applyNumberFormat="1" applyFont="1" applyFill="1" applyBorder="1" applyAlignment="1">
      <alignment horizontal="centerContinuous" vertical="center"/>
    </xf>
    <xf numFmtId="185" fontId="7" fillId="33" borderId="0" xfId="49" applyNumberFormat="1" applyFont="1" applyFill="1" applyBorder="1" applyAlignment="1">
      <alignment horizontal="centerContinuous" vertical="center"/>
    </xf>
    <xf numFmtId="185" fontId="7" fillId="33" borderId="0" xfId="49" applyNumberFormat="1" applyFont="1" applyFill="1" applyBorder="1" applyAlignment="1">
      <alignment horizontal="center" vertical="center"/>
    </xf>
    <xf numFmtId="185" fontId="9" fillId="33" borderId="0" xfId="49" applyNumberFormat="1" applyFont="1" applyFill="1" applyBorder="1" applyAlignment="1">
      <alignment horizontal="centerContinuous" vertical="center"/>
    </xf>
    <xf numFmtId="185" fontId="10" fillId="33" borderId="0" xfId="49" applyNumberFormat="1" applyFont="1" applyFill="1" applyBorder="1" applyAlignment="1">
      <alignment horizontal="centerContinuous" vertical="center"/>
    </xf>
    <xf numFmtId="185" fontId="0" fillId="33" borderId="0" xfId="49" applyNumberFormat="1" applyFont="1" applyFill="1" applyBorder="1" applyAlignment="1">
      <alignment/>
    </xf>
    <xf numFmtId="185" fontId="0" fillId="33" borderId="0" xfId="49" applyNumberFormat="1" applyFill="1" applyBorder="1" applyAlignment="1">
      <alignment/>
    </xf>
    <xf numFmtId="185" fontId="7" fillId="33" borderId="36" xfId="49" applyNumberFormat="1" applyFont="1" applyFill="1" applyBorder="1" applyAlignment="1">
      <alignment horizontal="centerContinuous" vertical="center"/>
    </xf>
    <xf numFmtId="185" fontId="7" fillId="33" borderId="37" xfId="49" applyNumberFormat="1" applyFont="1" applyFill="1" applyBorder="1" applyAlignment="1">
      <alignment horizontal="centerContinuous" vertical="center"/>
    </xf>
    <xf numFmtId="185" fontId="7" fillId="33" borderId="36" xfId="49" applyNumberFormat="1" applyFont="1" applyFill="1" applyBorder="1" applyAlignment="1">
      <alignment horizontal="distributed" vertical="center"/>
    </xf>
    <xf numFmtId="185" fontId="10" fillId="0" borderId="11" xfId="0" applyNumberFormat="1" applyFont="1" applyFill="1" applyBorder="1" applyAlignment="1">
      <alignment horizontal="centerContinuous" vertical="center"/>
    </xf>
    <xf numFmtId="185" fontId="7" fillId="0" borderId="11" xfId="0" applyNumberFormat="1" applyFont="1" applyFill="1" applyBorder="1" applyAlignment="1">
      <alignment horizontal="centerContinuous" vertical="center"/>
    </xf>
    <xf numFmtId="185" fontId="10" fillId="0" borderId="12" xfId="0" applyNumberFormat="1" applyFont="1" applyFill="1" applyBorder="1" applyAlignment="1">
      <alignment horizontal="centerContinuous" vertical="center"/>
    </xf>
    <xf numFmtId="185" fontId="6" fillId="0" borderId="38" xfId="0" applyNumberFormat="1" applyFont="1" applyFill="1" applyBorder="1" applyAlignment="1">
      <alignment/>
    </xf>
    <xf numFmtId="185" fontId="6" fillId="0" borderId="34" xfId="0" applyNumberFormat="1" applyFont="1" applyFill="1" applyBorder="1" applyAlignment="1">
      <alignment/>
    </xf>
    <xf numFmtId="185" fontId="20" fillId="0" borderId="39" xfId="0" applyNumberFormat="1" applyFont="1" applyFill="1" applyBorder="1" applyAlignment="1">
      <alignment/>
    </xf>
    <xf numFmtId="185" fontId="20" fillId="0" borderId="40" xfId="0" applyNumberFormat="1" applyFont="1" applyFill="1" applyBorder="1" applyAlignment="1">
      <alignment/>
    </xf>
    <xf numFmtId="185" fontId="20" fillId="0" borderId="41" xfId="0" applyNumberFormat="1" applyFont="1" applyFill="1" applyBorder="1" applyAlignment="1">
      <alignment/>
    </xf>
    <xf numFmtId="185" fontId="20" fillId="0" borderId="42" xfId="0" applyNumberFormat="1" applyFont="1" applyFill="1" applyBorder="1" applyAlignment="1">
      <alignment/>
    </xf>
    <xf numFmtId="185" fontId="20" fillId="0" borderId="43" xfId="0" applyNumberFormat="1" applyFont="1" applyFill="1" applyBorder="1" applyAlignment="1">
      <alignment/>
    </xf>
    <xf numFmtId="185" fontId="20" fillId="0" borderId="44" xfId="0" applyNumberFormat="1" applyFont="1" applyFill="1" applyBorder="1" applyAlignment="1">
      <alignment/>
    </xf>
    <xf numFmtId="185" fontId="20" fillId="0" borderId="45" xfId="0" applyNumberFormat="1" applyFont="1" applyFill="1" applyBorder="1" applyAlignment="1">
      <alignment/>
    </xf>
    <xf numFmtId="185" fontId="20" fillId="0" borderId="46" xfId="0" applyNumberFormat="1" applyFont="1" applyFill="1" applyBorder="1" applyAlignment="1">
      <alignment/>
    </xf>
    <xf numFmtId="185" fontId="20" fillId="0" borderId="47" xfId="0" applyNumberFormat="1" applyFont="1" applyFill="1" applyBorder="1" applyAlignment="1">
      <alignment/>
    </xf>
    <xf numFmtId="185" fontId="4" fillId="33" borderId="48" xfId="49" applyNumberFormat="1" applyFont="1" applyFill="1" applyBorder="1" applyAlignment="1">
      <alignment horizontal="distributed"/>
    </xf>
    <xf numFmtId="185" fontId="20" fillId="0" borderId="49" xfId="0" applyNumberFormat="1" applyFont="1" applyFill="1" applyBorder="1" applyAlignment="1">
      <alignment/>
    </xf>
    <xf numFmtId="185" fontId="21" fillId="33" borderId="50" xfId="49" applyNumberFormat="1" applyFont="1" applyFill="1" applyBorder="1" applyAlignment="1" applyProtection="1">
      <alignment/>
      <protection/>
    </xf>
    <xf numFmtId="185" fontId="21" fillId="33" borderId="50" xfId="49" applyNumberFormat="1" applyFont="1" applyFill="1" applyBorder="1" applyAlignment="1">
      <alignment/>
    </xf>
    <xf numFmtId="185" fontId="21" fillId="33" borderId="51" xfId="49" applyNumberFormat="1" applyFont="1" applyFill="1" applyBorder="1" applyAlignment="1">
      <alignment/>
    </xf>
    <xf numFmtId="185" fontId="21" fillId="33" borderId="45" xfId="49" applyNumberFormat="1" applyFont="1" applyFill="1" applyBorder="1" applyAlignment="1">
      <alignment/>
    </xf>
    <xf numFmtId="185" fontId="21" fillId="33" borderId="52" xfId="49" applyNumberFormat="1" applyFont="1" applyFill="1" applyBorder="1" applyAlignment="1">
      <alignment/>
    </xf>
    <xf numFmtId="185" fontId="21" fillId="33" borderId="50" xfId="49" applyNumberFormat="1" applyFont="1" applyFill="1" applyBorder="1" applyAlignment="1">
      <alignment/>
    </xf>
    <xf numFmtId="185" fontId="8" fillId="33" borderId="25" xfId="49" applyNumberFormat="1" applyFont="1" applyFill="1" applyBorder="1" applyAlignment="1">
      <alignment horizontal="center"/>
    </xf>
    <xf numFmtId="185" fontId="8" fillId="33" borderId="53" xfId="49" applyNumberFormat="1" applyFont="1" applyFill="1" applyBorder="1" applyAlignment="1">
      <alignment horizontal="center"/>
    </xf>
    <xf numFmtId="185" fontId="1" fillId="33" borderId="18" xfId="49" applyNumberFormat="1" applyFont="1" applyFill="1" applyBorder="1" applyAlignment="1">
      <alignment/>
    </xf>
    <xf numFmtId="185" fontId="22" fillId="33" borderId="54" xfId="49" applyNumberFormat="1" applyFont="1" applyFill="1" applyBorder="1" applyAlignment="1">
      <alignment horizontal="centerContinuous" vertical="center"/>
    </xf>
    <xf numFmtId="185" fontId="6" fillId="33" borderId="16" xfId="49" applyNumberFormat="1" applyFont="1" applyFill="1" applyBorder="1" applyAlignment="1">
      <alignment horizontal="center" vertical="center"/>
    </xf>
    <xf numFmtId="185" fontId="12" fillId="33" borderId="55" xfId="49" applyNumberFormat="1" applyFont="1" applyFill="1" applyBorder="1" applyAlignment="1">
      <alignment horizontal="centerContinuous"/>
    </xf>
    <xf numFmtId="185" fontId="12" fillId="33" borderId="56" xfId="49" applyNumberFormat="1" applyFont="1" applyFill="1" applyBorder="1" applyAlignment="1" quotePrefix="1">
      <alignment horizontal="centerContinuous"/>
    </xf>
    <xf numFmtId="185" fontId="12" fillId="33" borderId="12" xfId="49" applyNumberFormat="1" applyFont="1" applyFill="1" applyBorder="1" applyAlignment="1">
      <alignment horizontal="center"/>
    </xf>
    <xf numFmtId="185" fontId="12" fillId="33" borderId="11" xfId="49" applyNumberFormat="1" applyFont="1" applyFill="1" applyBorder="1" applyAlignment="1">
      <alignment horizontal="centerContinuous"/>
    </xf>
    <xf numFmtId="185" fontId="1" fillId="33" borderId="19" xfId="49" applyNumberFormat="1" applyFont="1" applyFill="1" applyBorder="1" applyAlignment="1">
      <alignment horizontal="centerContinuous" vertical="center"/>
    </xf>
    <xf numFmtId="185" fontId="1" fillId="33" borderId="55" xfId="49" applyNumberFormat="1" applyFont="1" applyFill="1" applyBorder="1" applyAlignment="1">
      <alignment horizontal="centerContinuous" vertical="center"/>
    </xf>
    <xf numFmtId="185" fontId="1" fillId="33" borderId="11" xfId="49" applyNumberFormat="1" applyFont="1" applyFill="1" applyBorder="1" applyAlignment="1">
      <alignment horizontal="centerContinuous" vertical="center"/>
    </xf>
    <xf numFmtId="185" fontId="6" fillId="0" borderId="55" xfId="0" applyNumberFormat="1" applyFont="1" applyFill="1" applyBorder="1" applyAlignment="1">
      <alignment horizontal="centerContinuous" vertical="center"/>
    </xf>
    <xf numFmtId="185" fontId="6" fillId="0" borderId="56" xfId="0" applyNumberFormat="1" applyFont="1" applyFill="1" applyBorder="1" applyAlignment="1">
      <alignment horizontal="centerContinuous" vertical="center"/>
    </xf>
    <xf numFmtId="185" fontId="11" fillId="33" borderId="0" xfId="49" applyNumberFormat="1" applyFont="1" applyFill="1" applyAlignment="1">
      <alignment vertical="top"/>
    </xf>
    <xf numFmtId="185" fontId="23" fillId="33" borderId="0" xfId="49" applyNumberFormat="1" applyFont="1" applyFill="1" applyAlignment="1">
      <alignment/>
    </xf>
    <xf numFmtId="185" fontId="23" fillId="33" borderId="0" xfId="49" applyNumberFormat="1" applyFont="1" applyFill="1" applyAlignment="1">
      <alignment vertical="top"/>
    </xf>
    <xf numFmtId="185" fontId="4" fillId="33" borderId="57" xfId="49" applyNumberFormat="1" applyFont="1" applyFill="1" applyBorder="1" applyAlignment="1">
      <alignment horizontal="center"/>
    </xf>
    <xf numFmtId="185" fontId="4" fillId="33" borderId="58" xfId="49" applyNumberFormat="1" applyFont="1" applyFill="1" applyBorder="1" applyAlignment="1">
      <alignment horizontal="distributed"/>
    </xf>
    <xf numFmtId="185" fontId="21" fillId="33" borderId="59" xfId="49" applyNumberFormat="1" applyFont="1" applyFill="1" applyBorder="1" applyAlignment="1">
      <alignment/>
    </xf>
    <xf numFmtId="185" fontId="4" fillId="33" borderId="60" xfId="49" applyNumberFormat="1" applyFont="1" applyFill="1" applyBorder="1" applyAlignment="1">
      <alignment horizontal="distributed"/>
    </xf>
    <xf numFmtId="185" fontId="4" fillId="33" borderId="61" xfId="49" applyNumberFormat="1" applyFont="1" applyFill="1" applyBorder="1" applyAlignment="1">
      <alignment horizontal="distributed"/>
    </xf>
    <xf numFmtId="185" fontId="4" fillId="33" borderId="62" xfId="49" applyNumberFormat="1" applyFont="1" applyFill="1" applyBorder="1" applyAlignment="1">
      <alignment horizontal="center"/>
    </xf>
    <xf numFmtId="185" fontId="7" fillId="0" borderId="53" xfId="0" applyNumberFormat="1" applyFont="1" applyFill="1" applyBorder="1" applyAlignment="1">
      <alignment/>
    </xf>
    <xf numFmtId="185" fontId="7" fillId="0" borderId="48" xfId="0" applyNumberFormat="1" applyFont="1" applyFill="1" applyBorder="1" applyAlignment="1">
      <alignment/>
    </xf>
    <xf numFmtId="185" fontId="7" fillId="0" borderId="63" xfId="0" applyNumberFormat="1" applyFont="1" applyFill="1" applyBorder="1" applyAlignment="1">
      <alignment/>
    </xf>
    <xf numFmtId="185" fontId="7" fillId="0" borderId="24" xfId="0" applyNumberFormat="1" applyFont="1" applyFill="1" applyBorder="1" applyAlignment="1">
      <alignment/>
    </xf>
    <xf numFmtId="185" fontId="7" fillId="0" borderId="21" xfId="0" applyNumberFormat="1" applyFont="1" applyFill="1" applyBorder="1" applyAlignment="1">
      <alignment/>
    </xf>
    <xf numFmtId="185" fontId="0" fillId="0" borderId="12" xfId="0" applyNumberFormat="1" applyFont="1" applyFill="1" applyBorder="1" applyAlignment="1">
      <alignment horizontal="centerContinuous" vertical="center"/>
    </xf>
    <xf numFmtId="185" fontId="7" fillId="0" borderId="64" xfId="0" applyNumberFormat="1" applyFont="1" applyFill="1" applyBorder="1" applyAlignment="1">
      <alignment horizontal="centerContinuous" vertical="center"/>
    </xf>
    <xf numFmtId="185" fontId="0" fillId="0" borderId="13" xfId="0" applyNumberFormat="1" applyFont="1" applyFill="1" applyBorder="1" applyAlignment="1">
      <alignment horizontal="centerContinuous" vertical="center"/>
    </xf>
    <xf numFmtId="185" fontId="7" fillId="0" borderId="55" xfId="0" applyNumberFormat="1" applyFont="1" applyFill="1" applyBorder="1" applyAlignment="1">
      <alignment horizontal="center" vertical="center"/>
    </xf>
    <xf numFmtId="185" fontId="0" fillId="33" borderId="56" xfId="49" applyNumberFormat="1" applyFont="1" applyFill="1" applyBorder="1" applyAlignment="1">
      <alignment horizontal="centerContinuous" vertical="center"/>
    </xf>
    <xf numFmtId="185" fontId="0" fillId="0" borderId="11" xfId="0" applyNumberFormat="1" applyFont="1" applyFill="1" applyBorder="1" applyAlignment="1">
      <alignment horizontal="centerContinuous" vertical="center"/>
    </xf>
    <xf numFmtId="185" fontId="0" fillId="0" borderId="56" xfId="49" applyNumberFormat="1" applyFont="1" applyBorder="1" applyAlignment="1">
      <alignment horizontal="centerContinuous" vertical="center"/>
    </xf>
    <xf numFmtId="185" fontId="0" fillId="0" borderId="65" xfId="0" applyNumberFormat="1" applyFont="1" applyFill="1" applyBorder="1" applyAlignment="1">
      <alignment horizontal="centerContinuous"/>
    </xf>
    <xf numFmtId="185" fontId="24" fillId="0" borderId="66" xfId="0" applyNumberFormat="1" applyFont="1" applyFill="1" applyBorder="1" applyAlignment="1">
      <alignment/>
    </xf>
    <xf numFmtId="185" fontId="24" fillId="0" borderId="67" xfId="0" applyNumberFormat="1" applyFont="1" applyFill="1" applyBorder="1" applyAlignment="1">
      <alignment/>
    </xf>
    <xf numFmtId="49" fontId="1" fillId="33" borderId="68" xfId="49" applyNumberFormat="1" applyFont="1" applyFill="1" applyBorder="1" applyAlignment="1">
      <alignment horizontal="center" vertical="center"/>
    </xf>
    <xf numFmtId="185" fontId="0" fillId="33" borderId="57" xfId="49" applyNumberFormat="1" applyFont="1" applyFill="1" applyBorder="1" applyAlignment="1">
      <alignment horizontal="center"/>
    </xf>
    <xf numFmtId="185" fontId="4" fillId="33" borderId="63" xfId="49" applyNumberFormat="1" applyFont="1" applyFill="1" applyBorder="1" applyAlignment="1">
      <alignment horizontal="distributed"/>
    </xf>
    <xf numFmtId="185" fontId="5" fillId="33" borderId="69" xfId="49" applyNumberFormat="1" applyFont="1" applyFill="1" applyBorder="1" applyAlignment="1">
      <alignment/>
    </xf>
    <xf numFmtId="185" fontId="21" fillId="33" borderId="70" xfId="49" applyNumberFormat="1" applyFont="1" applyFill="1" applyBorder="1" applyAlignment="1" applyProtection="1">
      <alignment/>
      <protection/>
    </xf>
    <xf numFmtId="185" fontId="21" fillId="33" borderId="70" xfId="49" applyNumberFormat="1" applyFont="1" applyFill="1" applyBorder="1" applyAlignment="1">
      <alignment/>
    </xf>
    <xf numFmtId="185" fontId="10" fillId="0" borderId="0" xfId="0" applyNumberFormat="1" applyFont="1" applyFill="1" applyBorder="1" applyAlignment="1">
      <alignment horizontal="centerContinuous" vertical="center"/>
    </xf>
    <xf numFmtId="185" fontId="20" fillId="0" borderId="71" xfId="0" applyNumberFormat="1" applyFont="1" applyFill="1" applyBorder="1" applyAlignment="1">
      <alignment/>
    </xf>
    <xf numFmtId="185" fontId="7" fillId="0" borderId="56" xfId="0" applyNumberFormat="1" applyFont="1" applyFill="1" applyBorder="1" applyAlignment="1">
      <alignment horizontal="centerContinuous" vertical="center"/>
    </xf>
    <xf numFmtId="185" fontId="20" fillId="0" borderId="72" xfId="0" applyNumberFormat="1" applyFont="1" applyFill="1" applyBorder="1" applyAlignment="1">
      <alignment/>
    </xf>
    <xf numFmtId="185" fontId="20" fillId="0" borderId="73" xfId="0" applyNumberFormat="1" applyFont="1" applyFill="1" applyBorder="1" applyAlignment="1">
      <alignment/>
    </xf>
    <xf numFmtId="185" fontId="20" fillId="0" borderId="74" xfId="0" applyNumberFormat="1" applyFont="1" applyFill="1" applyBorder="1" applyAlignment="1">
      <alignment/>
    </xf>
    <xf numFmtId="185" fontId="20" fillId="0" borderId="0" xfId="0" applyNumberFormat="1" applyFont="1" applyFill="1" applyBorder="1" applyAlignment="1">
      <alignment/>
    </xf>
    <xf numFmtId="185" fontId="7" fillId="0" borderId="12" xfId="0" applyNumberFormat="1" applyFont="1" applyFill="1" applyBorder="1" applyAlignment="1">
      <alignment horizontal="centerContinuous" vertical="center"/>
    </xf>
    <xf numFmtId="185" fontId="20" fillId="0" borderId="75" xfId="0" applyNumberFormat="1" applyFont="1" applyFill="1" applyBorder="1" applyAlignment="1">
      <alignment/>
    </xf>
    <xf numFmtId="185" fontId="20" fillId="0" borderId="76" xfId="0" applyNumberFormat="1" applyFont="1" applyFill="1" applyBorder="1" applyAlignment="1">
      <alignment/>
    </xf>
    <xf numFmtId="185" fontId="20" fillId="0" borderId="77" xfId="0" applyNumberFormat="1" applyFont="1" applyFill="1" applyBorder="1" applyAlignment="1">
      <alignment/>
    </xf>
    <xf numFmtId="185" fontId="20" fillId="0" borderId="78" xfId="0" applyNumberFormat="1" applyFont="1" applyFill="1" applyBorder="1" applyAlignment="1">
      <alignment/>
    </xf>
    <xf numFmtId="185" fontId="20" fillId="0" borderId="79" xfId="0" applyNumberFormat="1" applyFont="1" applyFill="1" applyBorder="1" applyAlignment="1">
      <alignment/>
    </xf>
    <xf numFmtId="185" fontId="20" fillId="0" borderId="30" xfId="0" applyNumberFormat="1" applyFont="1" applyFill="1" applyBorder="1" applyAlignment="1">
      <alignment/>
    </xf>
    <xf numFmtId="185" fontId="6" fillId="0" borderId="80" xfId="0" applyNumberFormat="1" applyFont="1" applyFill="1" applyBorder="1" applyAlignment="1">
      <alignment/>
    </xf>
    <xf numFmtId="185" fontId="6" fillId="0" borderId="71" xfId="0" applyNumberFormat="1" applyFont="1" applyFill="1" applyBorder="1" applyAlignment="1">
      <alignment/>
    </xf>
    <xf numFmtId="185" fontId="6" fillId="0" borderId="81" xfId="0" applyNumberFormat="1" applyFont="1" applyFill="1" applyBorder="1" applyAlignment="1">
      <alignment/>
    </xf>
    <xf numFmtId="185" fontId="6" fillId="0" borderId="82" xfId="0" applyNumberFormat="1" applyFont="1" applyFill="1" applyBorder="1" applyAlignment="1">
      <alignment/>
    </xf>
    <xf numFmtId="185" fontId="6" fillId="0" borderId="83" xfId="0" applyNumberFormat="1" applyFont="1" applyFill="1" applyBorder="1" applyAlignment="1">
      <alignment/>
    </xf>
    <xf numFmtId="185" fontId="6" fillId="0" borderId="66" xfId="0" applyNumberFormat="1" applyFont="1" applyFill="1" applyBorder="1" applyAlignment="1">
      <alignment/>
    </xf>
    <xf numFmtId="185" fontId="6" fillId="0" borderId="84" xfId="0" applyNumberFormat="1" applyFont="1" applyFill="1" applyBorder="1" applyAlignment="1">
      <alignment/>
    </xf>
    <xf numFmtId="185" fontId="6" fillId="0" borderId="85" xfId="0" applyNumberFormat="1" applyFont="1" applyFill="1" applyBorder="1" applyAlignment="1">
      <alignment/>
    </xf>
    <xf numFmtId="185" fontId="6" fillId="0" borderId="86" xfId="0" applyNumberFormat="1" applyFont="1" applyFill="1" applyBorder="1" applyAlignment="1">
      <alignment/>
    </xf>
    <xf numFmtId="185" fontId="6" fillId="0" borderId="87" xfId="0" applyNumberFormat="1" applyFont="1" applyFill="1" applyBorder="1" applyAlignment="1">
      <alignment/>
    </xf>
    <xf numFmtId="185" fontId="9" fillId="0" borderId="88" xfId="49" applyNumberFormat="1" applyFon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85" fontId="9" fillId="0" borderId="67" xfId="49" applyNumberFormat="1" applyFont="1" applyFill="1" applyBorder="1" applyAlignment="1">
      <alignment horizontal="centerContinuous" vertical="center"/>
    </xf>
    <xf numFmtId="0" fontId="0" fillId="0" borderId="67" xfId="0" applyBorder="1" applyAlignment="1">
      <alignment horizontal="centerContinuous" vertical="center"/>
    </xf>
    <xf numFmtId="185" fontId="0" fillId="0" borderId="15" xfId="0" applyNumberFormat="1" applyFill="1" applyBorder="1" applyAlignment="1">
      <alignment horizontal="centerContinuous"/>
    </xf>
    <xf numFmtId="185" fontId="25" fillId="0" borderId="30" xfId="0" applyNumberFormat="1" applyFont="1" applyFill="1" applyBorder="1" applyAlignment="1">
      <alignment horizontal="centerContinuous" vertical="center"/>
    </xf>
    <xf numFmtId="185" fontId="25" fillId="0" borderId="30" xfId="50" applyNumberFormat="1" applyFont="1" applyFill="1" applyBorder="1" applyAlignment="1">
      <alignment horizontal="centerContinuous" vertical="center"/>
    </xf>
    <xf numFmtId="185" fontId="5" fillId="33" borderId="89" xfId="49" applyNumberFormat="1" applyFont="1" applyFill="1" applyBorder="1" applyAlignment="1">
      <alignment/>
    </xf>
    <xf numFmtId="185" fontId="4" fillId="33" borderId="63" xfId="49" applyNumberFormat="1" applyFont="1" applyFill="1" applyBorder="1" applyAlignment="1">
      <alignment horizontal="center"/>
    </xf>
    <xf numFmtId="185" fontId="21" fillId="33" borderId="0" xfId="49" applyNumberFormat="1" applyFont="1" applyFill="1" applyBorder="1" applyAlignment="1">
      <alignment/>
    </xf>
    <xf numFmtId="185" fontId="4" fillId="33" borderId="90" xfId="49" applyNumberFormat="1" applyFont="1" applyFill="1" applyBorder="1" applyAlignment="1">
      <alignment horizontal="center"/>
    </xf>
    <xf numFmtId="185" fontId="4" fillId="33" borderId="91" xfId="49" applyNumberFormat="1" applyFont="1" applyFill="1" applyBorder="1" applyAlignment="1">
      <alignment horizontal="center"/>
    </xf>
    <xf numFmtId="185" fontId="4" fillId="33" borderId="92" xfId="49" applyNumberFormat="1" applyFont="1" applyFill="1" applyBorder="1" applyAlignment="1">
      <alignment horizontal="center"/>
    </xf>
    <xf numFmtId="185" fontId="4" fillId="33" borderId="93" xfId="49" applyNumberFormat="1" applyFont="1" applyFill="1" applyBorder="1" applyAlignment="1">
      <alignment horizontal="distributed"/>
    </xf>
    <xf numFmtId="185" fontId="8" fillId="33" borderId="25" xfId="49" applyNumberFormat="1" applyFont="1" applyFill="1" applyBorder="1" applyAlignment="1">
      <alignment horizontal="distributed"/>
    </xf>
    <xf numFmtId="185" fontId="4" fillId="33" borderId="48" xfId="49" applyNumberFormat="1" applyFont="1" applyFill="1" applyBorder="1" applyAlignment="1">
      <alignment horizontal="center"/>
    </xf>
    <xf numFmtId="185" fontId="4" fillId="33" borderId="60" xfId="49" applyNumberFormat="1" applyFont="1" applyFill="1" applyBorder="1" applyAlignment="1">
      <alignment horizontal="center"/>
    </xf>
    <xf numFmtId="185" fontId="4" fillId="33" borderId="37" xfId="49" applyNumberFormat="1" applyFont="1" applyFill="1" applyBorder="1" applyAlignment="1">
      <alignment horizontal="distributed"/>
    </xf>
    <xf numFmtId="185" fontId="20" fillId="0" borderId="52" xfId="0" applyNumberFormat="1" applyFont="1" applyFill="1" applyBorder="1" applyAlignment="1">
      <alignment/>
    </xf>
    <xf numFmtId="185" fontId="4" fillId="33" borderId="24" xfId="49" applyNumberFormat="1" applyFont="1" applyFill="1" applyBorder="1" applyAlignment="1">
      <alignment horizontal="distributed" shrinkToFit="1"/>
    </xf>
    <xf numFmtId="185" fontId="4" fillId="33" borderId="25" xfId="49" applyNumberFormat="1" applyFont="1" applyFill="1" applyBorder="1" applyAlignment="1">
      <alignment horizontal="distributed" shrinkToFit="1"/>
    </xf>
    <xf numFmtId="185" fontId="5" fillId="33" borderId="94" xfId="49" applyNumberFormat="1" applyFont="1" applyFill="1" applyBorder="1" applyAlignment="1">
      <alignment/>
    </xf>
    <xf numFmtId="185" fontId="21" fillId="33" borderId="50" xfId="49" applyNumberFormat="1" applyFont="1" applyFill="1" applyBorder="1" applyAlignment="1">
      <alignment horizontal="distributed"/>
    </xf>
    <xf numFmtId="185" fontId="21" fillId="33" borderId="59" xfId="49" applyNumberFormat="1" applyFont="1" applyFill="1" applyBorder="1" applyAlignment="1">
      <alignment shrinkToFit="1"/>
    </xf>
    <xf numFmtId="185" fontId="21" fillId="33" borderId="47" xfId="49" applyNumberFormat="1" applyFont="1" applyFill="1" applyBorder="1" applyAlignment="1">
      <alignment/>
    </xf>
    <xf numFmtId="185" fontId="21" fillId="33" borderId="95" xfId="49" applyNumberFormat="1" applyFont="1" applyFill="1" applyBorder="1" applyAlignment="1">
      <alignment/>
    </xf>
    <xf numFmtId="185" fontId="1" fillId="33" borderId="35" xfId="49" applyNumberFormat="1" applyFont="1" applyFill="1" applyBorder="1" applyAlignment="1">
      <alignment shrinkToFit="1"/>
    </xf>
    <xf numFmtId="185" fontId="1" fillId="33" borderId="18" xfId="49" applyNumberFormat="1" applyFont="1" applyFill="1" applyBorder="1" applyAlignment="1">
      <alignment shrinkToFit="1"/>
    </xf>
    <xf numFmtId="49" fontId="6" fillId="33" borderId="0" xfId="49" applyNumberFormat="1" applyFont="1" applyFill="1" applyAlignment="1">
      <alignment horizontal="center" vertical="center"/>
    </xf>
    <xf numFmtId="185" fontId="31" fillId="33" borderId="0" xfId="49" applyNumberFormat="1" applyFont="1" applyFill="1" applyBorder="1" applyAlignment="1">
      <alignment/>
    </xf>
    <xf numFmtId="185" fontId="32" fillId="33" borderId="0" xfId="49" applyNumberFormat="1" applyFont="1" applyFill="1" applyBorder="1" applyAlignment="1" quotePrefix="1">
      <alignment vertical="center"/>
    </xf>
    <xf numFmtId="185" fontId="33" fillId="33" borderId="0" xfId="49" applyNumberFormat="1" applyFont="1" applyFill="1" applyAlignment="1">
      <alignment vertical="top"/>
    </xf>
    <xf numFmtId="185" fontId="34" fillId="33" borderId="0" xfId="49" applyNumberFormat="1" applyFont="1" applyFill="1" applyAlignment="1">
      <alignment/>
    </xf>
    <xf numFmtId="185" fontId="4" fillId="33" borderId="0" xfId="49" applyNumberFormat="1" applyFont="1" applyFill="1" applyBorder="1" applyAlignment="1">
      <alignment horizontal="distributed"/>
    </xf>
    <xf numFmtId="185" fontId="21" fillId="33" borderId="0" xfId="49" applyNumberFormat="1" applyFont="1" applyFill="1" applyBorder="1" applyAlignment="1">
      <alignment/>
    </xf>
    <xf numFmtId="185" fontId="0" fillId="33" borderId="0" xfId="49" applyNumberFormat="1" applyFont="1" applyFill="1" applyBorder="1" applyAlignment="1">
      <alignment horizontal="distributed"/>
    </xf>
    <xf numFmtId="185" fontId="33" fillId="33" borderId="24" xfId="49" applyNumberFormat="1" applyFont="1" applyFill="1" applyBorder="1" applyAlignment="1">
      <alignment/>
    </xf>
    <xf numFmtId="185" fontId="35" fillId="33" borderId="50" xfId="49" applyNumberFormat="1" applyFont="1" applyFill="1" applyBorder="1" applyAlignment="1" applyProtection="1">
      <alignment/>
      <protection/>
    </xf>
    <xf numFmtId="185" fontId="0" fillId="33" borderId="63" xfId="49" applyNumberFormat="1" applyFont="1" applyFill="1" applyBorder="1" applyAlignment="1">
      <alignment horizontal="center"/>
    </xf>
    <xf numFmtId="185" fontId="0" fillId="33" borderId="51" xfId="49" applyNumberFormat="1" applyFont="1" applyFill="1" applyBorder="1" applyAlignment="1">
      <alignment horizontal="center"/>
    </xf>
    <xf numFmtId="185" fontId="0" fillId="33" borderId="48" xfId="49" applyNumberFormat="1" applyFont="1" applyFill="1" applyBorder="1" applyAlignment="1">
      <alignment horizontal="center"/>
    </xf>
    <xf numFmtId="185" fontId="0" fillId="33" borderId="70" xfId="49" applyNumberFormat="1" applyFont="1" applyFill="1" applyBorder="1" applyAlignment="1">
      <alignment horizontal="center"/>
    </xf>
    <xf numFmtId="185" fontId="35" fillId="33" borderId="50" xfId="49" applyNumberFormat="1" applyFont="1" applyFill="1" applyBorder="1" applyAlignment="1">
      <alignment/>
    </xf>
    <xf numFmtId="185" fontId="21" fillId="33" borderId="51" xfId="49" applyNumberFormat="1" applyFont="1" applyFill="1" applyBorder="1" applyAlignment="1" applyProtection="1">
      <alignment/>
      <protection/>
    </xf>
    <xf numFmtId="185" fontId="0" fillId="33" borderId="96" xfId="49" applyNumberFormat="1" applyFont="1" applyFill="1" applyBorder="1" applyAlignment="1">
      <alignment horizontal="center"/>
    </xf>
    <xf numFmtId="185" fontId="21" fillId="33" borderId="97" xfId="49" applyNumberFormat="1" applyFont="1" applyFill="1" applyBorder="1" applyAlignment="1">
      <alignment/>
    </xf>
    <xf numFmtId="185" fontId="5" fillId="33" borderId="98" xfId="49" applyNumberFormat="1" applyFont="1" applyFill="1" applyBorder="1" applyAlignment="1">
      <alignment/>
    </xf>
    <xf numFmtId="185" fontId="21" fillId="33" borderId="99" xfId="49" applyNumberFormat="1" applyFont="1" applyFill="1" applyBorder="1" applyAlignment="1">
      <alignment/>
    </xf>
    <xf numFmtId="185" fontId="4" fillId="33" borderId="91" xfId="49" applyNumberFormat="1" applyFont="1" applyFill="1" applyBorder="1" applyAlignment="1">
      <alignment horizontal="distributed"/>
    </xf>
    <xf numFmtId="185" fontId="21" fillId="33" borderId="100" xfId="49" applyNumberFormat="1" applyFont="1" applyFill="1" applyBorder="1" applyAlignment="1">
      <alignment/>
    </xf>
    <xf numFmtId="185" fontId="4" fillId="33" borderId="101" xfId="49" applyNumberFormat="1" applyFont="1" applyFill="1" applyBorder="1" applyAlignment="1">
      <alignment horizontal="distributed"/>
    </xf>
    <xf numFmtId="185" fontId="21" fillId="33" borderId="102" xfId="49" applyNumberFormat="1" applyFont="1" applyFill="1" applyBorder="1" applyAlignment="1">
      <alignment/>
    </xf>
    <xf numFmtId="185" fontId="11" fillId="33" borderId="14" xfId="49" applyNumberFormat="1" applyFont="1" applyFill="1" applyBorder="1" applyAlignment="1">
      <alignment/>
    </xf>
    <xf numFmtId="185" fontId="5" fillId="33" borderId="14" xfId="49" applyNumberFormat="1" applyFont="1" applyFill="1" applyBorder="1" applyAlignment="1">
      <alignment/>
    </xf>
    <xf numFmtId="185" fontId="0" fillId="33" borderId="63" xfId="49" applyNumberFormat="1" applyFont="1" applyFill="1" applyBorder="1" applyAlignment="1">
      <alignment horizontal="distributed"/>
    </xf>
    <xf numFmtId="185" fontId="21" fillId="33" borderId="14" xfId="49" applyNumberFormat="1" applyFont="1" applyFill="1" applyBorder="1" applyAlignment="1">
      <alignment/>
    </xf>
    <xf numFmtId="185" fontId="8" fillId="33" borderId="37" xfId="49" applyNumberFormat="1" applyFont="1" applyFill="1" applyBorder="1" applyAlignment="1">
      <alignment horizontal="center"/>
    </xf>
    <xf numFmtId="185" fontId="0" fillId="33" borderId="24" xfId="49" applyNumberFormat="1" applyFont="1" applyFill="1" applyBorder="1" applyAlignment="1">
      <alignment horizontal="center"/>
    </xf>
    <xf numFmtId="185" fontId="0" fillId="33" borderId="103" xfId="49" applyNumberFormat="1" applyFont="1" applyFill="1" applyBorder="1" applyAlignment="1">
      <alignment horizontal="center"/>
    </xf>
    <xf numFmtId="185" fontId="21" fillId="33" borderId="97" xfId="49" applyNumberFormat="1" applyFont="1" applyFill="1" applyBorder="1" applyAlignment="1">
      <alignment shrinkToFit="1"/>
    </xf>
    <xf numFmtId="185" fontId="0" fillId="33" borderId="37" xfId="49" applyNumberFormat="1" applyFont="1" applyFill="1" applyBorder="1" applyAlignment="1">
      <alignment/>
    </xf>
    <xf numFmtId="185" fontId="21" fillId="33" borderId="51" xfId="49" applyNumberFormat="1" applyFont="1" applyFill="1" applyBorder="1" applyAlignment="1">
      <alignment horizontal="distributed"/>
    </xf>
    <xf numFmtId="185" fontId="4" fillId="33" borderId="96" xfId="49" applyNumberFormat="1" applyFont="1" applyFill="1" applyBorder="1" applyAlignment="1">
      <alignment horizontal="center"/>
    </xf>
    <xf numFmtId="185" fontId="21" fillId="33" borderId="51" xfId="49" applyNumberFormat="1" applyFont="1" applyFill="1" applyBorder="1" applyAlignment="1">
      <alignment/>
    </xf>
    <xf numFmtId="185" fontId="21" fillId="33" borderId="22" xfId="49" applyNumberFormat="1" applyFont="1" applyFill="1" applyBorder="1" applyAlignment="1">
      <alignment/>
    </xf>
    <xf numFmtId="185" fontId="21" fillId="33" borderId="99" xfId="49" applyNumberFormat="1" applyFont="1" applyFill="1" applyBorder="1" applyAlignment="1">
      <alignment shrinkToFit="1"/>
    </xf>
    <xf numFmtId="185" fontId="12" fillId="33" borderId="98" xfId="49" applyNumberFormat="1" applyFont="1" applyFill="1" applyBorder="1" applyAlignment="1">
      <alignment/>
    </xf>
    <xf numFmtId="185" fontId="32" fillId="33" borderId="10" xfId="49" applyNumberFormat="1" applyFont="1" applyFill="1" applyBorder="1" applyAlignment="1">
      <alignment/>
    </xf>
    <xf numFmtId="185" fontId="4" fillId="33" borderId="25" xfId="49" applyNumberFormat="1" applyFont="1" applyFill="1" applyBorder="1" applyAlignment="1">
      <alignment/>
    </xf>
    <xf numFmtId="185" fontId="33" fillId="33" borderId="25" xfId="49" applyNumberFormat="1" applyFont="1" applyFill="1" applyBorder="1" applyAlignment="1">
      <alignment/>
    </xf>
    <xf numFmtId="0" fontId="4" fillId="33" borderId="48" xfId="49" applyNumberFormat="1" applyFont="1" applyFill="1" applyBorder="1" applyAlignment="1">
      <alignment horizontal="center"/>
    </xf>
    <xf numFmtId="0" fontId="4" fillId="33" borderId="63" xfId="49" applyNumberFormat="1" applyFont="1" applyFill="1" applyBorder="1" applyAlignment="1">
      <alignment horizontal="center"/>
    </xf>
    <xf numFmtId="0" fontId="21" fillId="33" borderId="51" xfId="49" applyNumberFormat="1" applyFont="1" applyFill="1" applyBorder="1" applyAlignment="1">
      <alignment/>
    </xf>
    <xf numFmtId="0" fontId="5" fillId="33" borderId="10" xfId="49" applyNumberFormat="1" applyFont="1" applyFill="1" applyBorder="1" applyAlignment="1">
      <alignment/>
    </xf>
    <xf numFmtId="0" fontId="21" fillId="33" borderId="70" xfId="49" applyNumberFormat="1" applyFont="1" applyFill="1" applyBorder="1" applyAlignment="1">
      <alignment/>
    </xf>
    <xf numFmtId="0" fontId="21" fillId="33" borderId="100" xfId="49" applyNumberFormat="1" applyFont="1" applyFill="1" applyBorder="1" applyAlignment="1">
      <alignment/>
    </xf>
    <xf numFmtId="0" fontId="5" fillId="33" borderId="69" xfId="49" applyNumberFormat="1" applyFont="1" applyFill="1" applyBorder="1" applyAlignment="1">
      <alignment/>
    </xf>
    <xf numFmtId="0" fontId="0" fillId="33" borderId="96" xfId="49" applyNumberFormat="1" applyFont="1" applyFill="1" applyBorder="1" applyAlignment="1">
      <alignment horizontal="center"/>
    </xf>
    <xf numFmtId="0" fontId="21" fillId="33" borderId="97" xfId="49" applyNumberFormat="1" applyFont="1" applyFill="1" applyBorder="1" applyAlignment="1">
      <alignment/>
    </xf>
    <xf numFmtId="0" fontId="5" fillId="33" borderId="98" xfId="49" applyNumberFormat="1" applyFont="1" applyFill="1" applyBorder="1" applyAlignment="1">
      <alignment/>
    </xf>
    <xf numFmtId="185" fontId="35" fillId="33" borderId="70" xfId="49" applyNumberFormat="1" applyFont="1" applyFill="1" applyBorder="1" applyAlignment="1" applyProtection="1">
      <alignment/>
      <protection/>
    </xf>
    <xf numFmtId="185" fontId="4" fillId="33" borderId="24" xfId="49" applyNumberFormat="1" applyFont="1" applyFill="1" applyBorder="1" applyAlignment="1">
      <alignment/>
    </xf>
    <xf numFmtId="0" fontId="33" fillId="33" borderId="104" xfId="49" applyNumberFormat="1" applyFont="1" applyFill="1" applyBorder="1" applyAlignment="1">
      <alignment/>
    </xf>
    <xf numFmtId="0" fontId="33" fillId="33" borderId="93" xfId="49" applyNumberFormat="1" applyFont="1" applyFill="1" applyBorder="1" applyAlignment="1">
      <alignment/>
    </xf>
    <xf numFmtId="0" fontId="33" fillId="33" borderId="89" xfId="49" applyNumberFormat="1" applyFont="1" applyFill="1" applyBorder="1" applyAlignment="1">
      <alignment/>
    </xf>
    <xf numFmtId="0" fontId="33" fillId="33" borderId="45" xfId="49" applyNumberFormat="1" applyFont="1" applyFill="1" applyBorder="1" applyAlignment="1">
      <alignment/>
    </xf>
    <xf numFmtId="185" fontId="4" fillId="33" borderId="61" xfId="49" applyNumberFormat="1" applyFont="1" applyFill="1" applyBorder="1" applyAlignment="1">
      <alignment horizontal="center"/>
    </xf>
    <xf numFmtId="185" fontId="0" fillId="33" borderId="104" xfId="49" applyNumberFormat="1" applyFill="1" applyBorder="1" applyAlignment="1">
      <alignment/>
    </xf>
    <xf numFmtId="185" fontId="0" fillId="33" borderId="48" xfId="49" applyNumberFormat="1" applyFill="1" applyBorder="1" applyAlignment="1">
      <alignment/>
    </xf>
    <xf numFmtId="185" fontId="4" fillId="33" borderId="24" xfId="49" applyNumberFormat="1" applyFont="1" applyFill="1" applyBorder="1" applyAlignment="1">
      <alignment horizontal="centerContinuous" shrinkToFit="1"/>
    </xf>
    <xf numFmtId="185" fontId="8" fillId="33" borderId="105" xfId="49" applyNumberFormat="1" applyFont="1" applyFill="1" applyBorder="1" applyAlignment="1">
      <alignment horizontal="center"/>
    </xf>
    <xf numFmtId="185" fontId="21" fillId="33" borderId="106" xfId="49" applyNumberFormat="1" applyFont="1" applyFill="1" applyBorder="1" applyAlignment="1">
      <alignment/>
    </xf>
    <xf numFmtId="185" fontId="4" fillId="33" borderId="21" xfId="49" applyNumberFormat="1" applyFont="1" applyFill="1" applyBorder="1" applyAlignment="1">
      <alignment horizontal="center"/>
    </xf>
    <xf numFmtId="185" fontId="5" fillId="33" borderId="107" xfId="49" applyNumberFormat="1" applyFont="1" applyFill="1" applyBorder="1" applyAlignment="1">
      <alignment/>
    </xf>
    <xf numFmtId="185" fontId="5" fillId="33" borderId="85" xfId="49" applyNumberFormat="1" applyFont="1" applyFill="1" applyBorder="1" applyAlignment="1">
      <alignment/>
    </xf>
    <xf numFmtId="0" fontId="5" fillId="33" borderId="89" xfId="49" applyNumberFormat="1" applyFont="1" applyFill="1" applyBorder="1" applyAlignment="1">
      <alignment/>
    </xf>
    <xf numFmtId="185" fontId="0" fillId="33" borderId="21" xfId="49" applyNumberFormat="1" applyFont="1" applyFill="1" applyBorder="1" applyAlignment="1">
      <alignment horizontal="center"/>
    </xf>
    <xf numFmtId="185" fontId="0" fillId="33" borderId="108" xfId="49" applyNumberFormat="1" applyFont="1" applyFill="1" applyBorder="1" applyAlignment="1">
      <alignment horizontal="center"/>
    </xf>
    <xf numFmtId="185" fontId="0" fillId="33" borderId="107" xfId="49" applyNumberFormat="1" applyFill="1" applyBorder="1" applyAlignment="1">
      <alignment/>
    </xf>
    <xf numFmtId="0" fontId="0" fillId="33" borderId="36" xfId="0" applyFill="1" applyBorder="1" applyAlignment="1">
      <alignment horizontal="distributed" vertical="center"/>
    </xf>
    <xf numFmtId="0" fontId="0" fillId="33" borderId="109" xfId="0" applyFill="1" applyBorder="1" applyAlignment="1">
      <alignment horizontal="distributed" vertical="center"/>
    </xf>
    <xf numFmtId="185" fontId="0" fillId="33" borderId="110" xfId="49" applyNumberFormat="1" applyFont="1" applyFill="1" applyBorder="1" applyAlignment="1">
      <alignment horizontal="center"/>
    </xf>
    <xf numFmtId="185" fontId="0" fillId="33" borderId="111" xfId="49" applyNumberFormat="1" applyFill="1" applyBorder="1" applyAlignment="1">
      <alignment/>
    </xf>
    <xf numFmtId="185" fontId="0" fillId="33" borderId="23" xfId="49" applyNumberFormat="1" applyFill="1" applyBorder="1" applyAlignment="1">
      <alignment/>
    </xf>
    <xf numFmtId="185" fontId="5" fillId="33" borderId="0" xfId="49" applyNumberFormat="1" applyFont="1" applyFill="1" applyBorder="1" applyAlignment="1">
      <alignment/>
    </xf>
    <xf numFmtId="185" fontId="0" fillId="33" borderId="112" xfId="49" applyNumberFormat="1" applyFont="1" applyFill="1" applyBorder="1" applyAlignment="1">
      <alignment horizontal="center"/>
    </xf>
    <xf numFmtId="185" fontId="4" fillId="33" borderId="0" xfId="49" applyNumberFormat="1" applyFont="1" applyFill="1" applyBorder="1" applyAlignment="1">
      <alignment horizontal="center"/>
    </xf>
    <xf numFmtId="185" fontId="4" fillId="33" borderId="0" xfId="49" applyNumberFormat="1" applyFont="1" applyFill="1" applyBorder="1" applyAlignment="1">
      <alignment horizontal="distributed" shrinkToFit="1"/>
    </xf>
    <xf numFmtId="185" fontId="0" fillId="33" borderId="95" xfId="49" applyNumberFormat="1" applyFont="1" applyFill="1" applyBorder="1" applyAlignment="1">
      <alignment horizontal="center"/>
    </xf>
    <xf numFmtId="185" fontId="0" fillId="33" borderId="45" xfId="49" applyNumberFormat="1" applyFont="1" applyFill="1" applyBorder="1" applyAlignment="1">
      <alignment horizontal="center"/>
    </xf>
    <xf numFmtId="185" fontId="8" fillId="33" borderId="24" xfId="49" applyNumberFormat="1" applyFont="1" applyFill="1" applyBorder="1" applyAlignment="1">
      <alignment/>
    </xf>
    <xf numFmtId="185" fontId="21" fillId="33" borderId="45" xfId="49" applyNumberFormat="1" applyFont="1" applyFill="1" applyBorder="1" applyAlignment="1" applyProtection="1">
      <alignment/>
      <protection/>
    </xf>
    <xf numFmtId="185" fontId="4" fillId="0" borderId="24" xfId="49" applyNumberFormat="1" applyFont="1" applyFill="1" applyBorder="1" applyAlignment="1">
      <alignment horizontal="distributed"/>
    </xf>
    <xf numFmtId="185" fontId="21" fillId="0" borderId="50" xfId="49" applyNumberFormat="1" applyFont="1" applyFill="1" applyBorder="1" applyAlignment="1" applyProtection="1">
      <alignment/>
      <protection/>
    </xf>
    <xf numFmtId="185" fontId="5" fillId="0" borderId="10" xfId="49" applyNumberFormat="1" applyFont="1" applyFill="1" applyBorder="1" applyAlignment="1">
      <alignment/>
    </xf>
    <xf numFmtId="185" fontId="21" fillId="0" borderId="47" xfId="49" applyNumberFormat="1" applyFont="1" applyFill="1" applyBorder="1" applyAlignment="1">
      <alignment/>
    </xf>
    <xf numFmtId="185" fontId="4" fillId="0" borderId="25" xfId="49" applyNumberFormat="1" applyFont="1" applyFill="1" applyBorder="1" applyAlignment="1">
      <alignment horizontal="distributed"/>
    </xf>
    <xf numFmtId="185" fontId="21" fillId="0" borderId="52" xfId="49" applyNumberFormat="1" applyFont="1" applyFill="1" applyBorder="1" applyAlignment="1">
      <alignment/>
    </xf>
    <xf numFmtId="185" fontId="4" fillId="0" borderId="60" xfId="49" applyNumberFormat="1" applyFont="1" applyFill="1" applyBorder="1" applyAlignment="1">
      <alignment horizontal="distributed"/>
    </xf>
    <xf numFmtId="185" fontId="4" fillId="0" borderId="61" xfId="49" applyNumberFormat="1" applyFont="1" applyFill="1" applyBorder="1" applyAlignment="1">
      <alignment horizontal="distributed"/>
    </xf>
    <xf numFmtId="185" fontId="4" fillId="0" borderId="25" xfId="49" applyNumberFormat="1" applyFont="1" applyFill="1" applyBorder="1" applyAlignment="1">
      <alignment horizontal="center"/>
    </xf>
    <xf numFmtId="185" fontId="4" fillId="0" borderId="61" xfId="49" applyNumberFormat="1" applyFont="1" applyFill="1" applyBorder="1" applyAlignment="1">
      <alignment horizontal="center"/>
    </xf>
    <xf numFmtId="185" fontId="0" fillId="0" borderId="23" xfId="49" applyNumberFormat="1" applyFont="1" applyFill="1" applyBorder="1" applyAlignment="1" quotePrefix="1">
      <alignment horizontal="center"/>
    </xf>
    <xf numFmtId="185" fontId="0" fillId="0" borderId="0" xfId="49" applyNumberFormat="1" applyFill="1" applyAlignment="1">
      <alignment/>
    </xf>
    <xf numFmtId="185" fontId="35" fillId="33" borderId="113" xfId="49" applyNumberFormat="1" applyFont="1" applyFill="1" applyBorder="1" applyAlignment="1">
      <alignment/>
    </xf>
    <xf numFmtId="185" fontId="4" fillId="34" borderId="25" xfId="49" applyNumberFormat="1" applyFont="1" applyFill="1" applyBorder="1" applyAlignment="1">
      <alignment horizontal="distributed" shrinkToFit="1"/>
    </xf>
    <xf numFmtId="185" fontId="4" fillId="34" borderId="25" xfId="49" applyNumberFormat="1" applyFont="1" applyFill="1" applyBorder="1" applyAlignment="1">
      <alignment horizontal="distributed"/>
    </xf>
    <xf numFmtId="185" fontId="4" fillId="34" borderId="24" xfId="49" applyNumberFormat="1" applyFont="1" applyFill="1" applyBorder="1" applyAlignment="1">
      <alignment horizontal="distributed"/>
    </xf>
    <xf numFmtId="185" fontId="21" fillId="34" borderId="50" xfId="49" applyNumberFormat="1" applyFont="1" applyFill="1" applyBorder="1" applyAlignment="1">
      <alignment/>
    </xf>
    <xf numFmtId="185" fontId="5" fillId="34" borderId="10" xfId="49" applyNumberFormat="1" applyFont="1" applyFill="1" applyBorder="1" applyAlignment="1">
      <alignment/>
    </xf>
    <xf numFmtId="185" fontId="4" fillId="34" borderId="24" xfId="49" applyNumberFormat="1" applyFont="1" applyFill="1" applyBorder="1" applyAlignment="1">
      <alignment horizontal="distributed" shrinkToFit="1"/>
    </xf>
    <xf numFmtId="185" fontId="8" fillId="34" borderId="24" xfId="49" applyNumberFormat="1" applyFont="1" applyFill="1" applyBorder="1" applyAlignment="1">
      <alignment horizontal="center" shrinkToFit="1"/>
    </xf>
    <xf numFmtId="185" fontId="0" fillId="34" borderId="48" xfId="49" applyNumberFormat="1" applyFont="1" applyFill="1" applyBorder="1" applyAlignment="1">
      <alignment horizontal="distributed" shrinkToFit="1"/>
    </xf>
    <xf numFmtId="185" fontId="21" fillId="34" borderId="70" xfId="49" applyNumberFormat="1" applyFont="1" applyFill="1" applyBorder="1" applyAlignment="1">
      <alignment/>
    </xf>
    <xf numFmtId="185" fontId="8" fillId="34" borderId="48" xfId="49" applyNumberFormat="1" applyFont="1" applyFill="1" applyBorder="1" applyAlignment="1">
      <alignment horizontal="distributed"/>
    </xf>
    <xf numFmtId="185" fontId="21" fillId="34" borderId="50" xfId="49" applyNumberFormat="1" applyFont="1" applyFill="1" applyBorder="1" applyAlignment="1" applyProtection="1">
      <alignment/>
      <protection/>
    </xf>
    <xf numFmtId="185" fontId="8" fillId="34" borderId="24" xfId="49" applyNumberFormat="1" applyFont="1" applyFill="1" applyBorder="1" applyAlignment="1">
      <alignment horizontal="distributed"/>
    </xf>
    <xf numFmtId="185" fontId="33" fillId="34" borderId="24" xfId="49" applyNumberFormat="1" applyFont="1" applyFill="1" applyBorder="1" applyAlignment="1">
      <alignment/>
    </xf>
    <xf numFmtId="185" fontId="21" fillId="0" borderId="45" xfId="49" applyNumberFormat="1" applyFont="1" applyFill="1" applyBorder="1" applyAlignment="1" applyProtection="1">
      <alignment/>
      <protection/>
    </xf>
    <xf numFmtId="185" fontId="21" fillId="0" borderId="50" xfId="49" applyNumberFormat="1" applyFont="1" applyFill="1" applyBorder="1" applyAlignment="1">
      <alignment/>
    </xf>
    <xf numFmtId="185" fontId="8" fillId="33" borderId="61" xfId="49" applyNumberFormat="1" applyFont="1" applyFill="1" applyBorder="1" applyAlignment="1">
      <alignment horizontal="distributed"/>
    </xf>
    <xf numFmtId="185" fontId="4" fillId="0" borderId="24" xfId="49" applyNumberFormat="1" applyFont="1" applyFill="1" applyBorder="1" applyAlignment="1">
      <alignment horizontal="center"/>
    </xf>
    <xf numFmtId="185" fontId="33" fillId="0" borderId="48" xfId="49" applyNumberFormat="1" applyFont="1" applyFill="1" applyBorder="1" applyAlignment="1">
      <alignment/>
    </xf>
    <xf numFmtId="185" fontId="4" fillId="0" borderId="48" xfId="49" applyNumberFormat="1" applyFont="1" applyFill="1" applyBorder="1" applyAlignment="1">
      <alignment horizontal="center"/>
    </xf>
    <xf numFmtId="185" fontId="4" fillId="0" borderId="57" xfId="49" applyNumberFormat="1" applyFont="1" applyFill="1" applyBorder="1" applyAlignment="1">
      <alignment horizontal="center"/>
    </xf>
    <xf numFmtId="185" fontId="21" fillId="0" borderId="70" xfId="49" applyNumberFormat="1" applyFont="1" applyFill="1" applyBorder="1" applyAlignment="1">
      <alignment/>
    </xf>
    <xf numFmtId="185" fontId="4" fillId="0" borderId="48" xfId="49" applyNumberFormat="1" applyFont="1" applyFill="1" applyBorder="1" applyAlignment="1">
      <alignment horizontal="distributed"/>
    </xf>
    <xf numFmtId="185" fontId="14" fillId="0" borderId="24" xfId="49" applyNumberFormat="1" applyFont="1" applyFill="1" applyBorder="1" applyAlignment="1">
      <alignment horizontal="distributed"/>
    </xf>
    <xf numFmtId="185" fontId="4" fillId="0" borderId="25" xfId="49" applyNumberFormat="1" applyFont="1" applyFill="1" applyBorder="1" applyAlignment="1">
      <alignment horizontal="distributed" shrinkToFit="1"/>
    </xf>
    <xf numFmtId="185" fontId="4" fillId="33" borderId="24" xfId="49" applyNumberFormat="1" applyFont="1" applyFill="1" applyBorder="1" applyAlignment="1">
      <alignment horizontal="center" shrinkToFit="1"/>
    </xf>
    <xf numFmtId="185" fontId="4" fillId="0" borderId="61" xfId="49" applyNumberFormat="1" applyFont="1" applyFill="1" applyBorder="1" applyAlignment="1">
      <alignment horizontal="centerContinuous" shrinkToFit="1"/>
    </xf>
    <xf numFmtId="185" fontId="4" fillId="0" borderId="48" xfId="49" applyNumberFormat="1" applyFont="1" applyFill="1" applyBorder="1" applyAlignment="1">
      <alignment horizontal="centerContinuous" shrinkToFit="1"/>
    </xf>
    <xf numFmtId="185" fontId="4" fillId="33" borderId="48" xfId="49" applyNumberFormat="1" applyFont="1" applyFill="1" applyBorder="1" applyAlignment="1">
      <alignment horizontal="center" shrinkToFit="1"/>
    </xf>
    <xf numFmtId="185" fontId="8" fillId="0" borderId="61" xfId="49" applyNumberFormat="1" applyFont="1" applyFill="1" applyBorder="1" applyAlignment="1">
      <alignment horizontal="centerContinuous" shrinkToFit="1"/>
    </xf>
    <xf numFmtId="185" fontId="0" fillId="33" borderId="96" xfId="49" applyNumberFormat="1" applyFont="1" applyFill="1" applyBorder="1" applyAlignment="1">
      <alignment horizontal="center"/>
    </xf>
    <xf numFmtId="185" fontId="0" fillId="33" borderId="0" xfId="49" applyNumberFormat="1" applyFont="1" applyFill="1" applyAlignment="1">
      <alignment/>
    </xf>
    <xf numFmtId="185" fontId="5" fillId="33" borderId="0" xfId="49" applyNumberFormat="1" applyFont="1" applyFill="1" applyBorder="1" applyAlignment="1" quotePrefix="1">
      <alignment vertical="center"/>
    </xf>
    <xf numFmtId="185" fontId="0" fillId="33" borderId="11" xfId="49" applyNumberFormat="1" applyFont="1" applyFill="1" applyBorder="1" applyAlignment="1">
      <alignment horizontal="centerContinuous" vertical="center"/>
    </xf>
    <xf numFmtId="185" fontId="0" fillId="33" borderId="13" xfId="49" applyNumberFormat="1" applyFont="1" applyFill="1" applyBorder="1" applyAlignment="1">
      <alignment horizontal="centerContinuous" vertical="center"/>
    </xf>
    <xf numFmtId="185" fontId="0" fillId="33" borderId="22" xfId="49" applyNumberFormat="1" applyFont="1" applyFill="1" applyBorder="1" applyAlignment="1">
      <alignment horizontal="center"/>
    </xf>
    <xf numFmtId="185" fontId="0" fillId="33" borderId="23" xfId="49" applyNumberFormat="1" applyFont="1" applyFill="1" applyBorder="1" applyAlignment="1" quotePrefix="1">
      <alignment horizontal="center"/>
    </xf>
    <xf numFmtId="185" fontId="0" fillId="33" borderId="12" xfId="49" applyNumberFormat="1" applyFont="1" applyFill="1" applyBorder="1" applyAlignment="1">
      <alignment horizontal="centerContinuous" vertical="center"/>
    </xf>
    <xf numFmtId="185" fontId="0" fillId="33" borderId="112" xfId="49" applyNumberFormat="1" applyFont="1" applyFill="1" applyBorder="1" applyAlignment="1" quotePrefix="1">
      <alignment horizontal="center"/>
    </xf>
    <xf numFmtId="185" fontId="4" fillId="33" borderId="37" xfId="49" applyNumberFormat="1" applyFont="1" applyFill="1" applyBorder="1" applyAlignment="1">
      <alignment vertical="top"/>
    </xf>
    <xf numFmtId="185" fontId="4" fillId="0" borderId="24" xfId="49" applyNumberFormat="1" applyFont="1" applyFill="1" applyBorder="1" applyAlignment="1">
      <alignment horizontal="centerContinuous" shrinkToFit="1"/>
    </xf>
    <xf numFmtId="185" fontId="21" fillId="0" borderId="50" xfId="49" applyNumberFormat="1" applyFont="1" applyFill="1" applyBorder="1" applyAlignment="1">
      <alignment/>
    </xf>
    <xf numFmtId="38" fontId="21" fillId="0" borderId="50" xfId="49" applyNumberFormat="1" applyFont="1" applyFill="1" applyBorder="1" applyAlignment="1">
      <alignment/>
    </xf>
    <xf numFmtId="185" fontId="4" fillId="0" borderId="63" xfId="49" applyNumberFormat="1" applyFont="1" applyFill="1" applyBorder="1" applyAlignment="1">
      <alignment horizontal="distributed"/>
    </xf>
    <xf numFmtId="185" fontId="21" fillId="0" borderId="51" xfId="49" applyNumberFormat="1" applyFont="1" applyFill="1" applyBorder="1" applyAlignment="1">
      <alignment/>
    </xf>
    <xf numFmtId="0" fontId="21" fillId="0" borderId="52" xfId="49" applyNumberFormat="1" applyFont="1" applyFill="1" applyBorder="1" applyAlignment="1">
      <alignment/>
    </xf>
    <xf numFmtId="185" fontId="8" fillId="0" borderId="25" xfId="49" applyNumberFormat="1" applyFont="1" applyFill="1" applyBorder="1" applyAlignment="1">
      <alignment horizontal="centerContinuous" shrinkToFit="1"/>
    </xf>
    <xf numFmtId="185" fontId="4" fillId="0" borderId="37" xfId="49" applyNumberFormat="1" applyFont="1" applyFill="1" applyBorder="1" applyAlignment="1">
      <alignment horizontal="distributed"/>
    </xf>
    <xf numFmtId="185" fontId="21" fillId="0" borderId="95" xfId="49" applyNumberFormat="1" applyFont="1" applyFill="1" applyBorder="1" applyAlignment="1">
      <alignment/>
    </xf>
    <xf numFmtId="185" fontId="4" fillId="34" borderId="48" xfId="49" applyNumberFormat="1" applyFont="1" applyFill="1" applyBorder="1" applyAlignment="1">
      <alignment horizontal="distributed"/>
    </xf>
    <xf numFmtId="185" fontId="4" fillId="33" borderId="25" xfId="49" applyNumberFormat="1" applyFont="1" applyFill="1" applyBorder="1" applyAlignment="1">
      <alignment horizontal="centerContinuous" shrinkToFit="1"/>
    </xf>
    <xf numFmtId="185" fontId="5" fillId="0" borderId="94" xfId="49" applyNumberFormat="1" applyFont="1" applyFill="1" applyBorder="1" applyAlignment="1">
      <alignment/>
    </xf>
    <xf numFmtId="185" fontId="5" fillId="33" borderId="98" xfId="49" applyNumberFormat="1" applyFont="1" applyFill="1" applyBorder="1" applyAlignment="1">
      <alignment shrinkToFit="1"/>
    </xf>
    <xf numFmtId="49" fontId="77" fillId="33" borderId="68" xfId="49" applyNumberFormat="1" applyFont="1" applyFill="1" applyBorder="1" applyAlignment="1">
      <alignment horizontal="center" vertical="center"/>
    </xf>
    <xf numFmtId="185" fontId="77" fillId="33" borderId="19" xfId="49" applyNumberFormat="1" applyFont="1" applyFill="1" applyBorder="1" applyAlignment="1">
      <alignment horizontal="centerContinuous" vertical="center"/>
    </xf>
    <xf numFmtId="185" fontId="78" fillId="33" borderId="24" xfId="49" applyNumberFormat="1" applyFont="1" applyFill="1" applyBorder="1" applyAlignment="1">
      <alignment horizontal="distributed"/>
    </xf>
    <xf numFmtId="185" fontId="78" fillId="33" borderId="61" xfId="49" applyNumberFormat="1" applyFont="1" applyFill="1" applyBorder="1" applyAlignment="1">
      <alignment horizontal="distributed"/>
    </xf>
    <xf numFmtId="185" fontId="78" fillId="33" borderId="90" xfId="49" applyNumberFormat="1" applyFont="1" applyFill="1" applyBorder="1" applyAlignment="1">
      <alignment horizontal="distributed"/>
    </xf>
    <xf numFmtId="0" fontId="1" fillId="33" borderId="114" xfId="0" applyFont="1" applyFill="1" applyBorder="1" applyAlignment="1">
      <alignment vertical="center"/>
    </xf>
    <xf numFmtId="185" fontId="8" fillId="0" borderId="24" xfId="49" applyNumberFormat="1" applyFont="1" applyFill="1" applyBorder="1" applyAlignment="1">
      <alignment/>
    </xf>
    <xf numFmtId="185" fontId="5" fillId="0" borderId="69" xfId="49" applyNumberFormat="1" applyFont="1" applyFill="1" applyBorder="1" applyAlignment="1">
      <alignment/>
    </xf>
    <xf numFmtId="0" fontId="5" fillId="0" borderId="10" xfId="49" applyNumberFormat="1" applyFont="1" applyFill="1" applyBorder="1" applyAlignment="1">
      <alignment/>
    </xf>
    <xf numFmtId="0" fontId="21" fillId="0" borderId="50" xfId="49" applyNumberFormat="1" applyFont="1" applyFill="1" applyBorder="1" applyAlignment="1">
      <alignment/>
    </xf>
    <xf numFmtId="185" fontId="5" fillId="0" borderId="86" xfId="49" applyNumberFormat="1" applyFont="1" applyFill="1" applyBorder="1" applyAlignment="1">
      <alignment/>
    </xf>
    <xf numFmtId="185" fontId="5" fillId="0" borderId="89" xfId="49" applyNumberFormat="1" applyFont="1" applyFill="1" applyBorder="1" applyAlignment="1">
      <alignment/>
    </xf>
    <xf numFmtId="185" fontId="79" fillId="33" borderId="25" xfId="49" applyNumberFormat="1" applyFont="1" applyFill="1" applyBorder="1" applyAlignment="1">
      <alignment horizontal="left"/>
    </xf>
    <xf numFmtId="185" fontId="80" fillId="33" borderId="24" xfId="49" applyNumberFormat="1" applyFont="1" applyFill="1" applyBorder="1" applyAlignment="1">
      <alignment/>
    </xf>
    <xf numFmtId="38" fontId="5" fillId="0" borderId="10" xfId="49" applyNumberFormat="1" applyFont="1" applyFill="1" applyBorder="1" applyAlignment="1">
      <alignment/>
    </xf>
    <xf numFmtId="185" fontId="80" fillId="33" borderId="25" xfId="49" applyNumberFormat="1" applyFont="1" applyFill="1" applyBorder="1" applyAlignment="1">
      <alignment horizontal="distributed"/>
    </xf>
    <xf numFmtId="185" fontId="80" fillId="33" borderId="93" xfId="49" applyNumberFormat="1" applyFont="1" applyFill="1" applyBorder="1" applyAlignment="1">
      <alignment horizontal="left"/>
    </xf>
    <xf numFmtId="38" fontId="21" fillId="0" borderId="51" xfId="49" applyNumberFormat="1" applyFont="1" applyFill="1" applyBorder="1" applyAlignment="1">
      <alignment horizontal="right"/>
    </xf>
    <xf numFmtId="38" fontId="21" fillId="0" borderId="70" xfId="49" applyNumberFormat="1" applyFont="1" applyFill="1" applyBorder="1" applyAlignment="1" applyProtection="1">
      <alignment/>
      <protection/>
    </xf>
    <xf numFmtId="38" fontId="21" fillId="0" borderId="50" xfId="49" applyNumberFormat="1" applyFont="1" applyFill="1" applyBorder="1" applyAlignment="1" applyProtection="1">
      <alignment/>
      <protection/>
    </xf>
    <xf numFmtId="38" fontId="21" fillId="0" borderId="52" xfId="49" applyNumberFormat="1" applyFont="1" applyFill="1" applyBorder="1" applyAlignment="1">
      <alignment/>
    </xf>
    <xf numFmtId="185" fontId="0" fillId="33" borderId="115" xfId="49" applyNumberFormat="1" applyFill="1" applyBorder="1" applyAlignment="1">
      <alignment/>
    </xf>
    <xf numFmtId="185" fontId="0" fillId="33" borderId="91" xfId="49" applyNumberFormat="1" applyFill="1" applyBorder="1" applyAlignment="1">
      <alignment/>
    </xf>
    <xf numFmtId="185" fontId="4" fillId="0" borderId="25" xfId="49" applyNumberFormat="1" applyFont="1" applyFill="1" applyBorder="1" applyAlignment="1">
      <alignment horizontal="centerContinuous" shrinkToFit="1"/>
    </xf>
    <xf numFmtId="185" fontId="4" fillId="33" borderId="48" xfId="49" applyNumberFormat="1" applyFont="1" applyFill="1" applyBorder="1" applyAlignment="1">
      <alignment horizontal="distributed" shrinkToFit="1"/>
    </xf>
    <xf numFmtId="49" fontId="1" fillId="0" borderId="0" xfId="0" applyNumberFormat="1" applyFont="1" applyFill="1" applyAlignment="1" quotePrefix="1">
      <alignment horizontal="left"/>
    </xf>
    <xf numFmtId="185" fontId="21" fillId="0" borderId="59" xfId="49" applyNumberFormat="1" applyFont="1" applyFill="1" applyBorder="1" applyAlignment="1">
      <alignment/>
    </xf>
    <xf numFmtId="185" fontId="0" fillId="0" borderId="57" xfId="49" applyNumberFormat="1" applyFont="1" applyFill="1" applyBorder="1" applyAlignment="1">
      <alignment horizontal="center"/>
    </xf>
    <xf numFmtId="185" fontId="1" fillId="0" borderId="116" xfId="49" applyNumberFormat="1" applyFont="1" applyFill="1" applyBorder="1" applyAlignment="1">
      <alignment horizontal="centerContinuous" vertical="center"/>
    </xf>
    <xf numFmtId="185" fontId="0" fillId="0" borderId="117" xfId="49" applyNumberFormat="1" applyFont="1" applyFill="1" applyBorder="1" applyAlignment="1">
      <alignment horizontal="centerContinuous" vertical="center"/>
    </xf>
    <xf numFmtId="185" fontId="0" fillId="0" borderId="13" xfId="49" applyNumberFormat="1" applyFont="1" applyFill="1" applyBorder="1" applyAlignment="1">
      <alignment horizontal="centerContinuous" vertical="center"/>
    </xf>
    <xf numFmtId="185" fontId="0" fillId="0" borderId="118" xfId="49" applyNumberFormat="1" applyFont="1" applyFill="1" applyBorder="1" applyAlignment="1">
      <alignment horizontal="center"/>
    </xf>
    <xf numFmtId="185" fontId="0" fillId="0" borderId="119" xfId="49" applyNumberFormat="1" applyFont="1" applyFill="1" applyBorder="1" applyAlignment="1">
      <alignment horizontal="center"/>
    </xf>
    <xf numFmtId="185" fontId="0" fillId="0" borderId="120" xfId="49" applyNumberFormat="1" applyFont="1" applyFill="1" applyBorder="1" applyAlignment="1" quotePrefix="1">
      <alignment horizontal="center"/>
    </xf>
    <xf numFmtId="185" fontId="21" fillId="0" borderId="119" xfId="49" applyNumberFormat="1" applyFont="1" applyFill="1" applyBorder="1" applyAlignment="1">
      <alignment/>
    </xf>
    <xf numFmtId="185" fontId="5" fillId="0" borderId="120" xfId="49" applyNumberFormat="1" applyFont="1" applyFill="1" applyBorder="1" applyAlignment="1">
      <alignment/>
    </xf>
    <xf numFmtId="185" fontId="19" fillId="0" borderId="24" xfId="49" applyNumberFormat="1" applyFont="1" applyFill="1" applyBorder="1" applyAlignment="1">
      <alignment horizontal="center"/>
    </xf>
    <xf numFmtId="185" fontId="33" fillId="0" borderId="24" xfId="49" applyNumberFormat="1" applyFont="1" applyFill="1" applyBorder="1" applyAlignment="1">
      <alignment/>
    </xf>
    <xf numFmtId="185" fontId="8" fillId="0" borderId="24" xfId="49" applyNumberFormat="1" applyFont="1" applyFill="1" applyBorder="1" applyAlignment="1">
      <alignment horizontal="center"/>
    </xf>
    <xf numFmtId="185" fontId="21" fillId="0" borderId="59" xfId="49" applyNumberFormat="1" applyFont="1" applyFill="1" applyBorder="1" applyAlignment="1" applyProtection="1">
      <alignment/>
      <protection/>
    </xf>
    <xf numFmtId="185" fontId="21" fillId="0" borderId="59" xfId="49" applyNumberFormat="1" applyFont="1" applyFill="1" applyBorder="1" applyAlignment="1">
      <alignment/>
    </xf>
    <xf numFmtId="185" fontId="21" fillId="0" borderId="70" xfId="49" applyNumberFormat="1" applyFont="1" applyFill="1" applyBorder="1" applyAlignment="1" applyProtection="1">
      <alignment/>
      <protection/>
    </xf>
    <xf numFmtId="185" fontId="11" fillId="0" borderId="45" xfId="49" applyNumberFormat="1" applyFont="1" applyFill="1" applyBorder="1" applyAlignment="1">
      <alignment/>
    </xf>
    <xf numFmtId="185" fontId="21" fillId="0" borderId="45" xfId="49" applyNumberFormat="1" applyFont="1" applyFill="1" applyBorder="1" applyAlignment="1">
      <alignment/>
    </xf>
    <xf numFmtId="185" fontId="21" fillId="0" borderId="52" xfId="49" applyNumberFormat="1" applyFont="1" applyFill="1" applyBorder="1" applyAlignment="1">
      <alignment/>
    </xf>
    <xf numFmtId="185" fontId="80" fillId="0" borderId="25" xfId="49" applyNumberFormat="1" applyFont="1" applyFill="1" applyBorder="1" applyAlignment="1">
      <alignment horizontal="left"/>
    </xf>
    <xf numFmtId="185" fontId="4" fillId="0" borderId="61" xfId="49" applyNumberFormat="1" applyFont="1" applyFill="1" applyBorder="1" applyAlignment="1">
      <alignment horizontal="distributed" shrinkToFit="1"/>
    </xf>
    <xf numFmtId="185" fontId="8" fillId="0" borderId="24" xfId="49" applyNumberFormat="1" applyFont="1" applyFill="1" applyBorder="1" applyAlignment="1">
      <alignment horizontal="distributed"/>
    </xf>
    <xf numFmtId="185" fontId="4" fillId="0" borderId="25" xfId="49" applyNumberFormat="1" applyFont="1" applyFill="1" applyBorder="1" applyAlignment="1">
      <alignment/>
    </xf>
    <xf numFmtId="0" fontId="4" fillId="0" borderId="25" xfId="49" applyNumberFormat="1" applyFont="1" applyFill="1" applyBorder="1" applyAlignment="1">
      <alignment/>
    </xf>
    <xf numFmtId="185" fontId="4" fillId="0" borderId="93" xfId="49" applyNumberFormat="1" applyFont="1" applyFill="1" applyBorder="1" applyAlignment="1">
      <alignment horizontal="distributed"/>
    </xf>
    <xf numFmtId="185" fontId="21" fillId="0" borderId="45" xfId="49" applyNumberFormat="1" applyFont="1" applyFill="1" applyBorder="1" applyAlignment="1">
      <alignment/>
    </xf>
    <xf numFmtId="185" fontId="4" fillId="0" borderId="91" xfId="49" applyNumberFormat="1" applyFont="1" applyFill="1" applyBorder="1" applyAlignment="1">
      <alignment horizontal="distributed"/>
    </xf>
    <xf numFmtId="0" fontId="21" fillId="0" borderId="100" xfId="49" applyNumberFormat="1" applyFont="1" applyFill="1" applyBorder="1" applyAlignment="1">
      <alignment/>
    </xf>
    <xf numFmtId="185" fontId="4" fillId="0" borderId="101" xfId="49" applyNumberFormat="1" applyFont="1" applyFill="1" applyBorder="1" applyAlignment="1">
      <alignment horizontal="distributed"/>
    </xf>
    <xf numFmtId="185" fontId="4" fillId="0" borderId="92" xfId="49" applyNumberFormat="1" applyFont="1" applyFill="1" applyBorder="1" applyAlignment="1">
      <alignment horizontal="distributed"/>
    </xf>
    <xf numFmtId="185" fontId="4" fillId="0" borderId="62" xfId="49" applyNumberFormat="1" applyFont="1" applyFill="1" applyBorder="1" applyAlignment="1">
      <alignment horizontal="center"/>
    </xf>
    <xf numFmtId="185" fontId="21" fillId="0" borderId="121" xfId="49" applyNumberFormat="1" applyFont="1" applyFill="1" applyBorder="1" applyAlignment="1">
      <alignment/>
    </xf>
    <xf numFmtId="185" fontId="4" fillId="0" borderId="63" xfId="49" applyNumberFormat="1" applyFont="1" applyFill="1" applyBorder="1" applyAlignment="1">
      <alignment horizontal="center"/>
    </xf>
    <xf numFmtId="185" fontId="4" fillId="0" borderId="90" xfId="49" applyNumberFormat="1" applyFont="1" applyFill="1" applyBorder="1" applyAlignment="1">
      <alignment horizontal="center"/>
    </xf>
    <xf numFmtId="185" fontId="21" fillId="0" borderId="102" xfId="49" applyNumberFormat="1" applyFont="1" applyFill="1" applyBorder="1" applyAlignment="1">
      <alignment/>
    </xf>
    <xf numFmtId="185" fontId="21" fillId="33" borderId="121" xfId="49" applyNumberFormat="1" applyFont="1" applyFill="1" applyBorder="1" applyAlignment="1">
      <alignment/>
    </xf>
    <xf numFmtId="0" fontId="21" fillId="0" borderId="70" xfId="49" applyNumberFormat="1" applyFont="1" applyFill="1" applyBorder="1" applyAlignment="1">
      <alignment/>
    </xf>
    <xf numFmtId="185" fontId="4" fillId="35" borderId="24" xfId="49" applyNumberFormat="1" applyFont="1" applyFill="1" applyBorder="1" applyAlignment="1">
      <alignment horizontal="distributed"/>
    </xf>
    <xf numFmtId="58" fontId="6" fillId="33" borderId="30" xfId="49" applyNumberFormat="1" applyFont="1" applyFill="1" applyBorder="1" applyAlignment="1">
      <alignment horizontal="distributed" vertical="center"/>
    </xf>
    <xf numFmtId="58" fontId="1" fillId="33" borderId="15" xfId="0" applyNumberFormat="1" applyFont="1" applyFill="1" applyBorder="1" applyAlignment="1">
      <alignment horizontal="distributed" vertical="center"/>
    </xf>
    <xf numFmtId="58" fontId="1" fillId="33" borderId="67" xfId="0" applyNumberFormat="1" applyFont="1" applyFill="1" applyBorder="1" applyAlignment="1">
      <alignment horizontal="distributed" vertical="center"/>
    </xf>
    <xf numFmtId="185" fontId="1" fillId="0" borderId="105" xfId="49" applyNumberFormat="1" applyFont="1" applyFill="1" applyBorder="1" applyAlignment="1">
      <alignment horizontal="center" vertical="center"/>
    </xf>
    <xf numFmtId="0" fontId="1" fillId="0" borderId="109" xfId="0" applyFont="1" applyFill="1" applyBorder="1" applyAlignment="1">
      <alignment horizontal="center" vertical="center"/>
    </xf>
    <xf numFmtId="0" fontId="1" fillId="0" borderId="122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85" fontId="1" fillId="33" borderId="105" xfId="49" applyNumberFormat="1" applyFont="1" applyFill="1" applyBorder="1" applyAlignment="1">
      <alignment horizontal="center" vertical="center"/>
    </xf>
    <xf numFmtId="0" fontId="1" fillId="33" borderId="109" xfId="0" applyFont="1" applyFill="1" applyBorder="1" applyAlignment="1">
      <alignment horizontal="center" vertical="center"/>
    </xf>
    <xf numFmtId="0" fontId="1" fillId="33" borderId="122" xfId="0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185" fontId="1" fillId="33" borderId="109" xfId="49" applyNumberFormat="1" applyFont="1" applyFill="1" applyBorder="1" applyAlignment="1">
      <alignment horizontal="center" vertical="center"/>
    </xf>
    <xf numFmtId="185" fontId="1" fillId="33" borderId="122" xfId="49" applyNumberFormat="1" applyFont="1" applyFill="1" applyBorder="1" applyAlignment="1">
      <alignment horizontal="center" vertical="center"/>
    </xf>
    <xf numFmtId="185" fontId="1" fillId="33" borderId="54" xfId="49" applyNumberFormat="1" applyFont="1" applyFill="1" applyBorder="1" applyAlignment="1">
      <alignment horizontal="center" vertical="center"/>
    </xf>
    <xf numFmtId="185" fontId="1" fillId="33" borderId="14" xfId="49" applyNumberFormat="1" applyFont="1" applyFill="1" applyBorder="1" applyAlignment="1">
      <alignment horizontal="center" vertical="center"/>
    </xf>
    <xf numFmtId="185" fontId="1" fillId="33" borderId="17" xfId="49" applyNumberFormat="1" applyFont="1" applyFill="1" applyBorder="1" applyAlignment="1">
      <alignment horizontal="center" vertical="center"/>
    </xf>
    <xf numFmtId="185" fontId="7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5" fontId="10" fillId="0" borderId="56" xfId="0" applyNumberFormat="1" applyFont="1" applyFill="1" applyBorder="1" applyAlignment="1">
      <alignment horizontal="center" vertical="center"/>
    </xf>
    <xf numFmtId="185" fontId="10" fillId="0" borderId="13" xfId="0" applyNumberFormat="1" applyFont="1" applyFill="1" applyBorder="1" applyAlignment="1">
      <alignment horizontal="center" vertical="center"/>
    </xf>
    <xf numFmtId="58" fontId="9" fillId="0" borderId="30" xfId="0" applyNumberFormat="1" applyFont="1" applyBorder="1" applyAlignment="1">
      <alignment horizontal="distributed" vertical="center"/>
    </xf>
    <xf numFmtId="58" fontId="10" fillId="0" borderId="15" xfId="0" applyNumberFormat="1" applyFont="1" applyBorder="1" applyAlignment="1">
      <alignment horizontal="distributed" vertical="center"/>
    </xf>
    <xf numFmtId="58" fontId="10" fillId="0" borderId="67" xfId="0" applyNumberFormat="1" applyFont="1" applyBorder="1" applyAlignment="1">
      <alignment horizontal="distributed" vertical="center"/>
    </xf>
    <xf numFmtId="185" fontId="37" fillId="0" borderId="76" xfId="0" applyNumberFormat="1" applyFont="1" applyFill="1" applyBorder="1" applyAlignment="1">
      <alignment horizontal="center"/>
    </xf>
    <xf numFmtId="185" fontId="37" fillId="0" borderId="71" xfId="0" applyNumberFormat="1" applyFont="1" applyFill="1" applyBorder="1" applyAlignment="1">
      <alignment horizontal="center"/>
    </xf>
    <xf numFmtId="185" fontId="37" fillId="0" borderId="93" xfId="0" applyNumberFormat="1" applyFont="1" applyFill="1" applyBorder="1" applyAlignment="1">
      <alignment horizontal="center"/>
    </xf>
    <xf numFmtId="185" fontId="21" fillId="35" borderId="52" xfId="49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1</xdr:row>
      <xdr:rowOff>95250</xdr:rowOff>
    </xdr:from>
    <xdr:to>
      <xdr:col>18</xdr:col>
      <xdr:colOff>0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257175"/>
          <a:ext cx="1638300" cy="20955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1</xdr:row>
      <xdr:rowOff>95250</xdr:rowOff>
    </xdr:from>
    <xdr:to>
      <xdr:col>18</xdr:col>
      <xdr:colOff>0</xdr:colOff>
      <xdr:row>1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257175"/>
          <a:ext cx="1638300" cy="20955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1</xdr:row>
      <xdr:rowOff>95250</xdr:rowOff>
    </xdr:from>
    <xdr:to>
      <xdr:col>18</xdr:col>
      <xdr:colOff>0</xdr:colOff>
      <xdr:row>1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257175"/>
          <a:ext cx="1638300" cy="20955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1</xdr:row>
      <xdr:rowOff>95250</xdr:rowOff>
    </xdr:from>
    <xdr:to>
      <xdr:col>18</xdr:col>
      <xdr:colOff>0</xdr:colOff>
      <xdr:row>1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257175"/>
          <a:ext cx="1638300" cy="20955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1</xdr:row>
      <xdr:rowOff>95250</xdr:rowOff>
    </xdr:from>
    <xdr:to>
      <xdr:col>18</xdr:col>
      <xdr:colOff>0</xdr:colOff>
      <xdr:row>1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257175"/>
          <a:ext cx="1638300" cy="20955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771525</xdr:colOff>
      <xdr:row>1</xdr:row>
      <xdr:rowOff>114300</xdr:rowOff>
    </xdr:from>
    <xdr:to>
      <xdr:col>18</xdr:col>
      <xdr:colOff>1019175</xdr:colOff>
      <xdr:row>1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11225" y="314325"/>
          <a:ext cx="2057400" cy="24765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3"/>
  <sheetViews>
    <sheetView tabSelected="1" zoomScale="90" zoomScaleNormal="90" workbookViewId="0" topLeftCell="A1">
      <selection activeCell="U7" sqref="U7"/>
    </sheetView>
  </sheetViews>
  <sheetFormatPr defaultColWidth="8.875" defaultRowHeight="13.5"/>
  <cols>
    <col min="1" max="1" width="9.00390625" style="16" customWidth="1"/>
    <col min="2" max="2" width="7.375" style="16" customWidth="1"/>
    <col min="3" max="3" width="7.00390625" style="16" customWidth="1"/>
    <col min="4" max="4" width="9.00390625" style="16" customWidth="1"/>
    <col min="5" max="5" width="7.375" style="16" customWidth="1"/>
    <col min="6" max="6" width="7.00390625" style="16" customWidth="1"/>
    <col min="7" max="7" width="9.00390625" style="16" customWidth="1"/>
    <col min="8" max="8" width="7.375" style="16" customWidth="1"/>
    <col min="9" max="9" width="7.00390625" style="16" customWidth="1"/>
    <col min="10" max="10" width="9.00390625" style="16" customWidth="1"/>
    <col min="11" max="11" width="7.375" style="16" customWidth="1"/>
    <col min="12" max="12" width="7.00390625" style="16" customWidth="1"/>
    <col min="13" max="13" width="9.00390625" style="16" customWidth="1"/>
    <col min="14" max="14" width="7.375" style="16" customWidth="1"/>
    <col min="15" max="15" width="7.00390625" style="16" customWidth="1"/>
    <col min="16" max="16" width="9.00390625" style="16" customWidth="1"/>
    <col min="17" max="17" width="7.375" style="16" customWidth="1"/>
    <col min="18" max="18" width="7.00390625" style="16" customWidth="1"/>
    <col min="19" max="19" width="1.625" style="16" customWidth="1"/>
    <col min="20" max="16384" width="8.875" style="16" customWidth="1"/>
  </cols>
  <sheetData>
    <row r="1" spans="1:16" ht="12.75" customHeight="1">
      <c r="A1" s="107" t="s">
        <v>0</v>
      </c>
      <c r="B1" s="3"/>
      <c r="C1" s="3"/>
      <c r="D1" s="4"/>
      <c r="E1" s="4"/>
      <c r="F1" s="108" t="s">
        <v>13</v>
      </c>
      <c r="G1" s="5"/>
      <c r="H1" s="5"/>
      <c r="I1" s="4"/>
      <c r="J1" s="109" t="s">
        <v>1</v>
      </c>
      <c r="K1" s="110" t="s">
        <v>2</v>
      </c>
      <c r="L1" s="5"/>
      <c r="M1" s="4"/>
      <c r="N1" s="110" t="s">
        <v>15</v>
      </c>
      <c r="O1" s="6"/>
      <c r="P1" s="7"/>
    </row>
    <row r="2" spans="1:18" ht="25.5" customHeight="1" thickBot="1">
      <c r="A2" s="105"/>
      <c r="B2" s="8"/>
      <c r="C2" s="8"/>
      <c r="D2" s="9"/>
      <c r="E2" s="10"/>
      <c r="F2" s="411" t="s">
        <v>14</v>
      </c>
      <c r="G2" s="412"/>
      <c r="H2" s="412"/>
      <c r="I2" s="413"/>
      <c r="J2" s="106"/>
      <c r="K2" s="11">
        <f>M4+'備前市・和気郡・倉敷市・玉野市'!M4+'総社市・小田郡・笠岡市・井原市・浅口市・高梁市'!M4+'加賀郡・新見市・津山市・勝田郡・久米郡'!M4+'真庭市・苫田郡・美作市'!M4</f>
        <v>0</v>
      </c>
      <c r="L2" s="12"/>
      <c r="M2" s="13"/>
      <c r="N2" s="14"/>
      <c r="O2" s="15"/>
      <c r="P2" s="66"/>
      <c r="R2" s="7"/>
    </row>
    <row r="3" spans="7:16" ht="13.5" customHeight="1" thickBot="1">
      <c r="G3" s="17"/>
      <c r="M3" s="18"/>
      <c r="P3" s="17" t="s">
        <v>334</v>
      </c>
    </row>
    <row r="4" spans="1:16" ht="16.5" customHeight="1" thickBot="1">
      <c r="A4" s="372" t="s">
        <v>587</v>
      </c>
      <c r="B4" s="20"/>
      <c r="C4" s="140" t="s">
        <v>346</v>
      </c>
      <c r="D4" s="111" t="s">
        <v>308</v>
      </c>
      <c r="E4" s="21"/>
      <c r="F4" s="22" t="s">
        <v>3</v>
      </c>
      <c r="G4" s="104">
        <f>SUM(B57,E57,H57,K16,K57,Q57,K23)</f>
        <v>214000</v>
      </c>
      <c r="H4" s="23" t="s">
        <v>4</v>
      </c>
      <c r="I4" s="196">
        <f>SUM(C57,F57,I57,L16,L57,R57,L23)</f>
        <v>0</v>
      </c>
      <c r="J4" s="24"/>
      <c r="K4" s="34"/>
      <c r="L4" s="63" t="s">
        <v>39</v>
      </c>
      <c r="M4" s="64">
        <f>SUM(I4,I59,I68,I84)</f>
        <v>0</v>
      </c>
      <c r="P4" s="116" t="s">
        <v>335</v>
      </c>
    </row>
    <row r="5" ht="3.75" customHeight="1" thickBot="1"/>
    <row r="6" spans="1:18" ht="15.75" customHeight="1">
      <c r="A6" s="112" t="s">
        <v>5</v>
      </c>
      <c r="B6" s="26"/>
      <c r="C6" s="27"/>
      <c r="D6" s="113" t="s">
        <v>6</v>
      </c>
      <c r="E6" s="26"/>
      <c r="F6" s="27"/>
      <c r="G6" s="113" t="s">
        <v>7</v>
      </c>
      <c r="H6" s="26"/>
      <c r="I6" s="27"/>
      <c r="J6" s="113" t="s">
        <v>310</v>
      </c>
      <c r="K6" s="26"/>
      <c r="L6" s="27"/>
      <c r="M6" s="113" t="s">
        <v>558</v>
      </c>
      <c r="N6" s="26"/>
      <c r="O6" s="27"/>
      <c r="P6" s="112"/>
      <c r="Q6" s="5"/>
      <c r="R6" s="6"/>
    </row>
    <row r="7" spans="1:18" ht="14.25" customHeight="1">
      <c r="A7" s="28" t="s">
        <v>10</v>
      </c>
      <c r="B7" s="29" t="s">
        <v>11</v>
      </c>
      <c r="C7" s="30"/>
      <c r="D7" s="28" t="s">
        <v>10</v>
      </c>
      <c r="E7" s="29" t="s">
        <v>11</v>
      </c>
      <c r="F7" s="30"/>
      <c r="G7" s="28" t="s">
        <v>10</v>
      </c>
      <c r="H7" s="29" t="s">
        <v>11</v>
      </c>
      <c r="I7" s="30"/>
      <c r="J7" s="28" t="s">
        <v>10</v>
      </c>
      <c r="K7" s="29" t="s">
        <v>11</v>
      </c>
      <c r="L7" s="30"/>
      <c r="M7" s="28" t="s">
        <v>10</v>
      </c>
      <c r="N7" s="29" t="s">
        <v>11</v>
      </c>
      <c r="O7" s="61"/>
      <c r="P7" s="275" t="s">
        <v>10</v>
      </c>
      <c r="Q7" s="267" t="s">
        <v>11</v>
      </c>
      <c r="R7" s="268"/>
    </row>
    <row r="8" spans="1:18" ht="13.5">
      <c r="A8" s="103" t="s">
        <v>131</v>
      </c>
      <c r="B8" s="96"/>
      <c r="C8" s="1"/>
      <c r="D8" s="69" t="s">
        <v>131</v>
      </c>
      <c r="E8" s="97"/>
      <c r="F8" s="1"/>
      <c r="G8" s="69" t="s">
        <v>131</v>
      </c>
      <c r="H8" s="97"/>
      <c r="I8" s="1"/>
      <c r="J8" s="69" t="s">
        <v>131</v>
      </c>
      <c r="K8" s="97"/>
      <c r="L8" s="1"/>
      <c r="M8" s="69" t="s">
        <v>131</v>
      </c>
      <c r="N8" s="97"/>
      <c r="O8" s="62"/>
      <c r="P8" s="65" t="s">
        <v>252</v>
      </c>
      <c r="Q8" s="194"/>
      <c r="R8" s="1"/>
    </row>
    <row r="9" spans="1:18" ht="13.5">
      <c r="A9" s="94" t="s">
        <v>488</v>
      </c>
      <c r="B9" s="96">
        <v>200</v>
      </c>
      <c r="C9" s="284"/>
      <c r="D9" s="280" t="s">
        <v>525</v>
      </c>
      <c r="E9" s="101">
        <v>2850</v>
      </c>
      <c r="F9" s="284"/>
      <c r="G9" s="31" t="s">
        <v>19</v>
      </c>
      <c r="H9" s="97">
        <v>300</v>
      </c>
      <c r="I9" s="284"/>
      <c r="J9" s="31" t="s">
        <v>25</v>
      </c>
      <c r="K9" s="97">
        <v>650</v>
      </c>
      <c r="L9" s="284"/>
      <c r="M9" s="297" t="s">
        <v>488</v>
      </c>
      <c r="N9" s="97">
        <v>5550</v>
      </c>
      <c r="O9" s="284"/>
      <c r="P9" s="33" t="s">
        <v>62</v>
      </c>
      <c r="Q9" s="100">
        <v>5000</v>
      </c>
      <c r="R9" s="284"/>
    </row>
    <row r="10" spans="1:18" ht="13.5">
      <c r="A10" s="282" t="s">
        <v>21</v>
      </c>
      <c r="B10" s="283">
        <v>500</v>
      </c>
      <c r="C10" s="284"/>
      <c r="D10" s="282" t="s">
        <v>421</v>
      </c>
      <c r="E10" s="335">
        <v>1400</v>
      </c>
      <c r="F10" s="284"/>
      <c r="G10" s="282" t="s">
        <v>33</v>
      </c>
      <c r="H10" s="309">
        <v>800</v>
      </c>
      <c r="I10" s="284"/>
      <c r="J10" s="282" t="s">
        <v>40</v>
      </c>
      <c r="K10" s="309">
        <v>400</v>
      </c>
      <c r="L10" s="284"/>
      <c r="M10" s="282" t="s">
        <v>27</v>
      </c>
      <c r="N10" s="309">
        <v>2500</v>
      </c>
      <c r="O10" s="284"/>
      <c r="P10" s="33" t="s">
        <v>63</v>
      </c>
      <c r="Q10" s="100">
        <v>1350</v>
      </c>
      <c r="R10" s="284"/>
    </row>
    <row r="11" spans="1:18" ht="13.5">
      <c r="A11" s="282" t="s">
        <v>22</v>
      </c>
      <c r="B11" s="283">
        <v>950</v>
      </c>
      <c r="C11" s="284"/>
      <c r="D11" s="334" t="s">
        <v>529</v>
      </c>
      <c r="E11" s="335">
        <v>1300</v>
      </c>
      <c r="F11" s="284"/>
      <c r="G11" s="282" t="s">
        <v>26</v>
      </c>
      <c r="H11" s="309">
        <v>500</v>
      </c>
      <c r="I11" s="284"/>
      <c r="J11" s="282" t="s">
        <v>41</v>
      </c>
      <c r="K11" s="309">
        <v>400</v>
      </c>
      <c r="L11" s="284"/>
      <c r="M11" s="282" t="s">
        <v>28</v>
      </c>
      <c r="N11" s="309">
        <v>3600</v>
      </c>
      <c r="O11" s="284"/>
      <c r="P11" s="33" t="s">
        <v>256</v>
      </c>
      <c r="Q11" s="100">
        <v>2250</v>
      </c>
      <c r="R11" s="284"/>
    </row>
    <row r="12" spans="1:18" ht="13.5">
      <c r="A12" s="282" t="s">
        <v>23</v>
      </c>
      <c r="B12" s="283">
        <v>2350</v>
      </c>
      <c r="C12" s="284"/>
      <c r="D12" s="282" t="s">
        <v>527</v>
      </c>
      <c r="E12" s="335">
        <v>1900</v>
      </c>
      <c r="F12" s="284"/>
      <c r="G12" s="282" t="s">
        <v>28</v>
      </c>
      <c r="H12" s="309">
        <v>1050</v>
      </c>
      <c r="I12" s="284"/>
      <c r="J12" s="282" t="s">
        <v>73</v>
      </c>
      <c r="K12" s="309">
        <v>400</v>
      </c>
      <c r="L12" s="284"/>
      <c r="M12" s="282" t="s">
        <v>42</v>
      </c>
      <c r="N12" s="309">
        <v>3200</v>
      </c>
      <c r="O12" s="284"/>
      <c r="P12" s="33" t="s">
        <v>64</v>
      </c>
      <c r="Q12" s="100">
        <v>3450</v>
      </c>
      <c r="R12" s="284"/>
    </row>
    <row r="13" spans="1:21" ht="13.5">
      <c r="A13" s="282" t="s">
        <v>24</v>
      </c>
      <c r="B13" s="283"/>
      <c r="C13" s="284"/>
      <c r="D13" s="282" t="s">
        <v>426</v>
      </c>
      <c r="E13" s="335">
        <v>1000</v>
      </c>
      <c r="F13" s="284"/>
      <c r="G13" s="282" t="s">
        <v>34</v>
      </c>
      <c r="H13" s="309">
        <v>500</v>
      </c>
      <c r="I13" s="284"/>
      <c r="J13" s="282"/>
      <c r="K13" s="309"/>
      <c r="L13" s="284"/>
      <c r="M13" s="282" t="s">
        <v>43</v>
      </c>
      <c r="N13" s="309">
        <v>3700</v>
      </c>
      <c r="O13" s="284"/>
      <c r="P13" s="286" t="s">
        <v>82</v>
      </c>
      <c r="Q13" s="287">
        <v>4400</v>
      </c>
      <c r="R13" s="284"/>
      <c r="T13" s="276"/>
      <c r="U13" s="179"/>
    </row>
    <row r="14" spans="1:21" ht="13.5">
      <c r="A14" s="282" t="s">
        <v>55</v>
      </c>
      <c r="B14" s="283">
        <v>600</v>
      </c>
      <c r="C14" s="284"/>
      <c r="D14" s="282" t="s">
        <v>526</v>
      </c>
      <c r="E14" s="335">
        <v>3550</v>
      </c>
      <c r="F14" s="284"/>
      <c r="G14" s="282" t="s">
        <v>35</v>
      </c>
      <c r="H14" s="309">
        <v>800</v>
      </c>
      <c r="I14" s="284"/>
      <c r="J14" s="314" t="s">
        <v>336</v>
      </c>
      <c r="K14" s="373">
        <f>SUM(K5:K13)</f>
        <v>1850</v>
      </c>
      <c r="L14" s="345">
        <f>SUM(L5:L13)</f>
        <v>0</v>
      </c>
      <c r="M14" s="286" t="s">
        <v>29</v>
      </c>
      <c r="N14" s="309">
        <v>1500</v>
      </c>
      <c r="O14" s="284"/>
      <c r="P14" s="286" t="s">
        <v>83</v>
      </c>
      <c r="Q14" s="287">
        <v>1200</v>
      </c>
      <c r="R14" s="284"/>
      <c r="T14" s="203"/>
      <c r="U14" s="179"/>
    </row>
    <row r="15" spans="1:21" ht="13.5">
      <c r="A15" s="282" t="s">
        <v>54</v>
      </c>
      <c r="B15" s="283">
        <v>700</v>
      </c>
      <c r="C15" s="284"/>
      <c r="D15" s="282" t="s">
        <v>423</v>
      </c>
      <c r="E15" s="335">
        <v>800</v>
      </c>
      <c r="F15" s="284"/>
      <c r="G15" s="282" t="s">
        <v>30</v>
      </c>
      <c r="H15" s="309">
        <v>1300</v>
      </c>
      <c r="I15" s="284"/>
      <c r="J15" s="282"/>
      <c r="K15" s="309"/>
      <c r="L15" s="284"/>
      <c r="M15" s="286" t="s">
        <v>44</v>
      </c>
      <c r="N15" s="309">
        <v>1800</v>
      </c>
      <c r="O15" s="284"/>
      <c r="P15" s="286" t="s">
        <v>84</v>
      </c>
      <c r="Q15" s="287">
        <v>1950</v>
      </c>
      <c r="R15" s="284"/>
      <c r="T15" s="203"/>
      <c r="U15" s="179"/>
    </row>
    <row r="16" spans="1:21" ht="13.5">
      <c r="A16" s="282" t="s">
        <v>60</v>
      </c>
      <c r="B16" s="283">
        <v>1800</v>
      </c>
      <c r="C16" s="284"/>
      <c r="D16" s="282" t="s">
        <v>424</v>
      </c>
      <c r="E16" s="335">
        <v>450</v>
      </c>
      <c r="F16" s="284"/>
      <c r="G16" s="282" t="s">
        <v>31</v>
      </c>
      <c r="H16" s="309">
        <v>1200</v>
      </c>
      <c r="I16" s="284"/>
      <c r="J16" s="374" t="s">
        <v>12</v>
      </c>
      <c r="K16" s="373">
        <f>SUM(K14)</f>
        <v>1850</v>
      </c>
      <c r="L16" s="345">
        <f>SUM(L14)</f>
        <v>0</v>
      </c>
      <c r="M16" s="286" t="s">
        <v>45</v>
      </c>
      <c r="N16" s="309">
        <v>1500</v>
      </c>
      <c r="O16" s="284"/>
      <c r="P16" s="286" t="s">
        <v>85</v>
      </c>
      <c r="Q16" s="287">
        <v>1300</v>
      </c>
      <c r="R16" s="284"/>
      <c r="T16" s="203"/>
      <c r="U16" s="179"/>
    </row>
    <row r="17" spans="1:21" ht="14.25" thickBot="1">
      <c r="A17" s="282" t="s">
        <v>20</v>
      </c>
      <c r="B17" s="283"/>
      <c r="C17" s="284"/>
      <c r="D17" s="282" t="s">
        <v>425</v>
      </c>
      <c r="E17" s="335">
        <v>1600</v>
      </c>
      <c r="F17" s="284"/>
      <c r="G17" s="282" t="s">
        <v>36</v>
      </c>
      <c r="H17" s="309">
        <v>650</v>
      </c>
      <c r="I17" s="284"/>
      <c r="J17" s="337"/>
      <c r="K17" s="338"/>
      <c r="L17" s="354"/>
      <c r="M17" s="286" t="s">
        <v>46</v>
      </c>
      <c r="N17" s="309">
        <v>2800</v>
      </c>
      <c r="O17" s="284"/>
      <c r="P17" s="286" t="s">
        <v>86</v>
      </c>
      <c r="Q17" s="287">
        <v>2500</v>
      </c>
      <c r="R17" s="284"/>
      <c r="T17" s="203"/>
      <c r="U17" s="179"/>
    </row>
    <row r="18" spans="1:21" ht="13.5">
      <c r="A18" s="311"/>
      <c r="B18" s="283"/>
      <c r="C18" s="284"/>
      <c r="D18" s="282" t="s">
        <v>487</v>
      </c>
      <c r="E18" s="335">
        <v>600</v>
      </c>
      <c r="F18" s="284"/>
      <c r="G18" s="282" t="s">
        <v>37</v>
      </c>
      <c r="H18" s="309">
        <v>1000</v>
      </c>
      <c r="I18" s="284"/>
      <c r="J18" s="375" t="s">
        <v>9</v>
      </c>
      <c r="K18" s="376"/>
      <c r="L18" s="377"/>
      <c r="M18" s="286" t="s">
        <v>47</v>
      </c>
      <c r="N18" s="309">
        <v>1200</v>
      </c>
      <c r="O18" s="284"/>
      <c r="P18" s="286" t="s">
        <v>87</v>
      </c>
      <c r="Q18" s="287">
        <v>2400</v>
      </c>
      <c r="R18" s="284"/>
      <c r="T18" s="203"/>
      <c r="U18" s="179"/>
    </row>
    <row r="19" spans="1:21" ht="13.5">
      <c r="A19" s="282"/>
      <c r="B19" s="283"/>
      <c r="C19" s="284"/>
      <c r="D19" s="282" t="s">
        <v>508</v>
      </c>
      <c r="E19" s="335">
        <v>700</v>
      </c>
      <c r="F19" s="284"/>
      <c r="G19" s="282" t="s">
        <v>38</v>
      </c>
      <c r="H19" s="309">
        <v>1450</v>
      </c>
      <c r="I19" s="284"/>
      <c r="J19" s="378" t="s">
        <v>10</v>
      </c>
      <c r="K19" s="379" t="s">
        <v>11</v>
      </c>
      <c r="L19" s="380"/>
      <c r="M19" s="286" t="s">
        <v>518</v>
      </c>
      <c r="N19" s="309"/>
      <c r="O19" s="284"/>
      <c r="P19" s="288" t="s">
        <v>88</v>
      </c>
      <c r="Q19" s="287">
        <v>2650</v>
      </c>
      <c r="R19" s="284"/>
      <c r="T19" s="203"/>
      <c r="U19" s="179"/>
    </row>
    <row r="20" spans="1:21" ht="13.5">
      <c r="A20" s="282"/>
      <c r="B20" s="283"/>
      <c r="C20" s="284"/>
      <c r="D20" s="282"/>
      <c r="E20" s="335"/>
      <c r="F20" s="284"/>
      <c r="G20" s="282" t="s">
        <v>55</v>
      </c>
      <c r="H20" s="309">
        <v>1350</v>
      </c>
      <c r="I20" s="284"/>
      <c r="J20" s="282" t="s">
        <v>506</v>
      </c>
      <c r="K20" s="309">
        <v>300</v>
      </c>
      <c r="L20" s="284"/>
      <c r="M20" s="286" t="s">
        <v>48</v>
      </c>
      <c r="N20" s="309">
        <v>900</v>
      </c>
      <c r="O20" s="284"/>
      <c r="P20" s="289" t="s">
        <v>89</v>
      </c>
      <c r="Q20" s="287">
        <v>1200</v>
      </c>
      <c r="R20" s="284"/>
      <c r="T20" s="276"/>
      <c r="U20" s="179"/>
    </row>
    <row r="21" spans="1:21" ht="13.5">
      <c r="A21" s="311"/>
      <c r="B21" s="283"/>
      <c r="C21" s="284"/>
      <c r="D21" s="282"/>
      <c r="E21" s="335"/>
      <c r="F21" s="284"/>
      <c r="G21" s="282" t="s">
        <v>57</v>
      </c>
      <c r="H21" s="309">
        <v>650</v>
      </c>
      <c r="I21" s="284"/>
      <c r="J21" s="282"/>
      <c r="K21" s="309"/>
      <c r="L21" s="284"/>
      <c r="M21" s="282" t="s">
        <v>24</v>
      </c>
      <c r="N21" s="309">
        <v>3850</v>
      </c>
      <c r="O21" s="284"/>
      <c r="P21" s="289" t="s">
        <v>90</v>
      </c>
      <c r="Q21" s="287">
        <v>1900</v>
      </c>
      <c r="R21" s="284"/>
      <c r="T21" s="203"/>
      <c r="U21" s="179"/>
    </row>
    <row r="22" spans="1:21" ht="13.5">
      <c r="A22" s="311"/>
      <c r="B22" s="283"/>
      <c r="C22" s="284"/>
      <c r="D22" s="282"/>
      <c r="E22" s="335"/>
      <c r="F22" s="284"/>
      <c r="G22" s="282" t="s">
        <v>72</v>
      </c>
      <c r="H22" s="309">
        <v>450</v>
      </c>
      <c r="I22" s="284"/>
      <c r="J22" s="314" t="s">
        <v>336</v>
      </c>
      <c r="K22" s="373">
        <f>SUM(K20:K21)</f>
        <v>300</v>
      </c>
      <c r="L22" s="345">
        <f>SUM(L20:L21)</f>
        <v>0</v>
      </c>
      <c r="M22" s="282" t="s">
        <v>49</v>
      </c>
      <c r="N22" s="309">
        <v>3750</v>
      </c>
      <c r="O22" s="284"/>
      <c r="P22" s="288" t="s">
        <v>457</v>
      </c>
      <c r="Q22" s="287">
        <v>2100</v>
      </c>
      <c r="R22" s="284"/>
      <c r="T22" s="203"/>
      <c r="U22" s="179"/>
    </row>
    <row r="23" spans="1:21" ht="13.5">
      <c r="A23" s="282"/>
      <c r="B23" s="283"/>
      <c r="C23" s="284"/>
      <c r="D23" s="282"/>
      <c r="E23" s="335"/>
      <c r="F23" s="284"/>
      <c r="G23" s="282" t="s">
        <v>60</v>
      </c>
      <c r="H23" s="309">
        <v>600</v>
      </c>
      <c r="I23" s="284"/>
      <c r="J23" s="378" t="s">
        <v>12</v>
      </c>
      <c r="K23" s="381">
        <f>SUM(K22)</f>
        <v>300</v>
      </c>
      <c r="L23" s="382">
        <f>SUM(L22)</f>
        <v>0</v>
      </c>
      <c r="M23" s="282" t="s">
        <v>50</v>
      </c>
      <c r="N23" s="309">
        <v>1700</v>
      </c>
      <c r="O23" s="284"/>
      <c r="P23" s="323" t="s">
        <v>458</v>
      </c>
      <c r="Q23" s="287">
        <v>2600</v>
      </c>
      <c r="R23" s="284"/>
      <c r="T23" s="203"/>
      <c r="U23" s="179"/>
    </row>
    <row r="24" spans="1:21" ht="14.25" thickBot="1">
      <c r="A24" s="311"/>
      <c r="B24" s="283"/>
      <c r="C24" s="284"/>
      <c r="D24" s="282"/>
      <c r="E24" s="335"/>
      <c r="F24" s="284"/>
      <c r="G24" s="282" t="s">
        <v>73</v>
      </c>
      <c r="H24" s="309">
        <v>500</v>
      </c>
      <c r="I24" s="284"/>
      <c r="J24" s="337"/>
      <c r="K24" s="338"/>
      <c r="L24" s="284"/>
      <c r="M24" s="282" t="s">
        <v>51</v>
      </c>
      <c r="N24" s="309">
        <v>3900</v>
      </c>
      <c r="O24" s="284"/>
      <c r="P24" s="290" t="s">
        <v>253</v>
      </c>
      <c r="Q24" s="287"/>
      <c r="R24" s="284"/>
      <c r="T24" s="203"/>
      <c r="U24" s="179"/>
    </row>
    <row r="25" spans="1:21" ht="13.5">
      <c r="A25" s="282"/>
      <c r="B25" s="283"/>
      <c r="C25" s="284"/>
      <c r="D25" s="282"/>
      <c r="E25" s="335"/>
      <c r="F25" s="284"/>
      <c r="G25" s="290"/>
      <c r="H25" s="309"/>
      <c r="I25" s="284"/>
      <c r="J25" s="414" t="s">
        <v>546</v>
      </c>
      <c r="K25" s="415"/>
      <c r="L25" s="416"/>
      <c r="M25" s="282" t="s">
        <v>52</v>
      </c>
      <c r="N25" s="309">
        <v>1450</v>
      </c>
      <c r="O25" s="284"/>
      <c r="P25" s="288" t="s">
        <v>65</v>
      </c>
      <c r="Q25" s="287">
        <v>2450</v>
      </c>
      <c r="R25" s="284"/>
      <c r="T25" s="203"/>
      <c r="U25" s="179"/>
    </row>
    <row r="26" spans="1:21" ht="14.25" thickBot="1">
      <c r="A26" s="383"/>
      <c r="B26" s="283"/>
      <c r="C26" s="284"/>
      <c r="D26" s="282"/>
      <c r="E26" s="335"/>
      <c r="F26" s="284"/>
      <c r="G26" s="282"/>
      <c r="H26" s="309"/>
      <c r="I26" s="284"/>
      <c r="J26" s="417"/>
      <c r="K26" s="418"/>
      <c r="L26" s="419"/>
      <c r="M26" s="282" t="s">
        <v>32</v>
      </c>
      <c r="N26" s="309">
        <v>2600</v>
      </c>
      <c r="O26" s="284"/>
      <c r="P26" s="289" t="s">
        <v>409</v>
      </c>
      <c r="Q26" s="287">
        <v>1900</v>
      </c>
      <c r="R26" s="284"/>
      <c r="T26" s="203"/>
      <c r="U26" s="179"/>
    </row>
    <row r="27" spans="1:21" ht="13.5">
      <c r="A27" s="282"/>
      <c r="B27" s="283"/>
      <c r="C27" s="284"/>
      <c r="D27" s="384"/>
      <c r="E27" s="335"/>
      <c r="F27" s="284"/>
      <c r="G27" s="282"/>
      <c r="H27" s="309"/>
      <c r="I27" s="284"/>
      <c r="J27" s="385" t="s">
        <v>131</v>
      </c>
      <c r="K27" s="309"/>
      <c r="L27" s="284"/>
      <c r="M27" s="282" t="s">
        <v>53</v>
      </c>
      <c r="N27" s="309">
        <v>1500</v>
      </c>
      <c r="O27" s="284"/>
      <c r="P27" s="289" t="s">
        <v>66</v>
      </c>
      <c r="Q27" s="287">
        <v>200</v>
      </c>
      <c r="R27" s="284"/>
      <c r="T27" s="276"/>
      <c r="U27" s="179"/>
    </row>
    <row r="28" spans="1:21" ht="13.5">
      <c r="A28" s="282"/>
      <c r="B28" s="283"/>
      <c r="C28" s="284"/>
      <c r="D28" s="384"/>
      <c r="E28" s="335"/>
      <c r="F28" s="284"/>
      <c r="G28" s="290"/>
      <c r="H28" s="309"/>
      <c r="I28" s="284"/>
      <c r="J28" s="282" t="s">
        <v>368</v>
      </c>
      <c r="K28" s="309">
        <v>6600</v>
      </c>
      <c r="L28" s="284"/>
      <c r="M28" s="282" t="s">
        <v>54</v>
      </c>
      <c r="N28" s="309">
        <v>3400</v>
      </c>
      <c r="O28" s="284"/>
      <c r="P28" s="288" t="s">
        <v>462</v>
      </c>
      <c r="Q28" s="287">
        <v>850</v>
      </c>
      <c r="R28" s="284"/>
      <c r="T28" s="277"/>
      <c r="U28" s="179"/>
    </row>
    <row r="29" spans="1:21" ht="13.5">
      <c r="A29" s="282"/>
      <c r="B29" s="283"/>
      <c r="C29" s="284"/>
      <c r="D29" s="282"/>
      <c r="E29" s="335"/>
      <c r="F29" s="284"/>
      <c r="G29" s="282"/>
      <c r="H29" s="309"/>
      <c r="I29" s="284"/>
      <c r="J29" s="282" t="s">
        <v>369</v>
      </c>
      <c r="K29" s="309">
        <v>250</v>
      </c>
      <c r="L29" s="284"/>
      <c r="M29" s="286" t="s">
        <v>56</v>
      </c>
      <c r="N29" s="309">
        <v>1500</v>
      </c>
      <c r="O29" s="284"/>
      <c r="P29" s="289" t="s">
        <v>463</v>
      </c>
      <c r="Q29" s="287">
        <v>1400</v>
      </c>
      <c r="R29" s="284"/>
      <c r="T29" s="203"/>
      <c r="U29" s="179"/>
    </row>
    <row r="30" spans="1:21" ht="13.5">
      <c r="A30" s="314" t="s">
        <v>336</v>
      </c>
      <c r="B30" s="386">
        <f>SUM(B9:B29)</f>
        <v>7100</v>
      </c>
      <c r="C30" s="345">
        <f>SUM(C9:C29)</f>
        <v>0</v>
      </c>
      <c r="D30" s="314" t="s">
        <v>336</v>
      </c>
      <c r="E30" s="387">
        <f>SUM(E9:E29)</f>
        <v>16150</v>
      </c>
      <c r="F30" s="345">
        <f>SUM(F9:F29)</f>
        <v>0</v>
      </c>
      <c r="G30" s="314" t="s">
        <v>336</v>
      </c>
      <c r="H30" s="386">
        <f>SUM(H9:H29)</f>
        <v>13100</v>
      </c>
      <c r="I30" s="345">
        <f>SUM(I9:I29)</f>
        <v>0</v>
      </c>
      <c r="J30" s="316" t="s">
        <v>370</v>
      </c>
      <c r="K30" s="388">
        <v>300</v>
      </c>
      <c r="L30" s="284"/>
      <c r="M30" s="286" t="s">
        <v>57</v>
      </c>
      <c r="N30" s="309">
        <v>3500</v>
      </c>
      <c r="O30" s="284"/>
      <c r="P30" s="289" t="s">
        <v>523</v>
      </c>
      <c r="Q30" s="287">
        <v>1900</v>
      </c>
      <c r="R30" s="284"/>
      <c r="T30" s="203"/>
      <c r="U30" s="179"/>
    </row>
    <row r="31" spans="1:21" ht="13.5">
      <c r="A31" s="282"/>
      <c r="B31" s="283"/>
      <c r="C31" s="284"/>
      <c r="D31" s="282"/>
      <c r="E31" s="335"/>
      <c r="F31" s="284"/>
      <c r="G31" s="282"/>
      <c r="H31" s="309"/>
      <c r="I31" s="284"/>
      <c r="J31" s="282" t="s">
        <v>371</v>
      </c>
      <c r="K31" s="309">
        <v>700</v>
      </c>
      <c r="L31" s="284"/>
      <c r="M31" s="286" t="s">
        <v>58</v>
      </c>
      <c r="N31" s="309">
        <v>750</v>
      </c>
      <c r="O31" s="284"/>
      <c r="P31" s="289"/>
      <c r="Q31" s="287"/>
      <c r="R31" s="284"/>
      <c r="T31" s="203"/>
      <c r="U31" s="179"/>
    </row>
    <row r="32" spans="1:21" ht="13.5">
      <c r="A32" s="282"/>
      <c r="B32" s="283"/>
      <c r="C32" s="284"/>
      <c r="D32" s="282"/>
      <c r="E32" s="335"/>
      <c r="F32" s="284"/>
      <c r="G32" s="282"/>
      <c r="H32" s="309"/>
      <c r="I32" s="284"/>
      <c r="J32" s="282" t="s">
        <v>372</v>
      </c>
      <c r="K32" s="309"/>
      <c r="L32" s="284"/>
      <c r="M32" s="286" t="s">
        <v>59</v>
      </c>
      <c r="N32" s="309">
        <v>3000</v>
      </c>
      <c r="O32" s="284"/>
      <c r="P32" s="289"/>
      <c r="Q32" s="287"/>
      <c r="R32" s="284"/>
      <c r="T32" s="203"/>
      <c r="U32" s="179"/>
    </row>
    <row r="33" spans="1:21" ht="13.5">
      <c r="A33" s="311" t="s">
        <v>252</v>
      </c>
      <c r="B33" s="283"/>
      <c r="C33" s="284"/>
      <c r="D33" s="290" t="s">
        <v>252</v>
      </c>
      <c r="E33" s="335"/>
      <c r="F33" s="284"/>
      <c r="G33" s="290" t="s">
        <v>252</v>
      </c>
      <c r="H33" s="309"/>
      <c r="I33" s="284"/>
      <c r="J33" s="282" t="s">
        <v>373</v>
      </c>
      <c r="K33" s="309">
        <v>900</v>
      </c>
      <c r="L33" s="284"/>
      <c r="M33" s="286" t="s">
        <v>60</v>
      </c>
      <c r="N33" s="309">
        <v>3500</v>
      </c>
      <c r="O33" s="284"/>
      <c r="P33" s="289"/>
      <c r="Q33" s="287"/>
      <c r="R33" s="284"/>
      <c r="T33" s="203"/>
      <c r="U33" s="179"/>
    </row>
    <row r="34" spans="1:21" ht="13.5">
      <c r="A34" s="282" t="s">
        <v>62</v>
      </c>
      <c r="B34" s="283"/>
      <c r="C34" s="284"/>
      <c r="D34" s="282" t="s">
        <v>528</v>
      </c>
      <c r="E34" s="335">
        <v>2100</v>
      </c>
      <c r="F34" s="284"/>
      <c r="G34" s="282" t="s">
        <v>75</v>
      </c>
      <c r="H34" s="309">
        <v>900</v>
      </c>
      <c r="I34" s="284"/>
      <c r="J34" s="282" t="s">
        <v>441</v>
      </c>
      <c r="K34" s="309">
        <v>200</v>
      </c>
      <c r="L34" s="284"/>
      <c r="M34" s="286" t="s">
        <v>408</v>
      </c>
      <c r="N34" s="309">
        <v>1300</v>
      </c>
      <c r="O34" s="284"/>
      <c r="P34" s="289"/>
      <c r="Q34" s="287"/>
      <c r="R34" s="284"/>
      <c r="T34" s="276"/>
      <c r="U34" s="179"/>
    </row>
    <row r="35" spans="1:21" ht="13.5">
      <c r="A35" s="311" t="s">
        <v>255</v>
      </c>
      <c r="B35" s="283"/>
      <c r="C35" s="284"/>
      <c r="D35" s="282" t="s">
        <v>74</v>
      </c>
      <c r="E35" s="335">
        <v>1250</v>
      </c>
      <c r="F35" s="284"/>
      <c r="G35" s="282" t="s">
        <v>362</v>
      </c>
      <c r="H35" s="309">
        <v>2100</v>
      </c>
      <c r="I35" s="284"/>
      <c r="J35" s="286" t="s">
        <v>374</v>
      </c>
      <c r="K35" s="309">
        <v>250</v>
      </c>
      <c r="L35" s="284"/>
      <c r="M35" s="286" t="s">
        <v>61</v>
      </c>
      <c r="N35" s="309">
        <v>850</v>
      </c>
      <c r="O35" s="284"/>
      <c r="P35" s="291" t="s">
        <v>254</v>
      </c>
      <c r="Q35" s="287"/>
      <c r="R35" s="284"/>
      <c r="T35" s="203"/>
      <c r="U35" s="179"/>
    </row>
    <row r="36" spans="1:21" ht="13.5">
      <c r="A36" s="282" t="s">
        <v>79</v>
      </c>
      <c r="B36" s="389"/>
      <c r="C36" s="284"/>
      <c r="D36" s="316" t="s">
        <v>496</v>
      </c>
      <c r="E36" s="390">
        <v>1100</v>
      </c>
      <c r="F36" s="284"/>
      <c r="G36" s="286" t="s">
        <v>82</v>
      </c>
      <c r="H36" s="309">
        <v>1100</v>
      </c>
      <c r="I36" s="284"/>
      <c r="J36" s="286" t="s">
        <v>375</v>
      </c>
      <c r="K36" s="309">
        <v>50</v>
      </c>
      <c r="L36" s="284"/>
      <c r="M36" s="282" t="s">
        <v>573</v>
      </c>
      <c r="N36" s="336">
        <v>600</v>
      </c>
      <c r="O36" s="284"/>
      <c r="P36" s="289" t="s">
        <v>67</v>
      </c>
      <c r="Q36" s="287">
        <v>1500</v>
      </c>
      <c r="R36" s="284"/>
      <c r="T36" s="203"/>
      <c r="U36" s="179"/>
    </row>
    <row r="37" spans="1:21" ht="13.5">
      <c r="A37" s="383"/>
      <c r="B37" s="283"/>
      <c r="C37" s="284"/>
      <c r="D37" s="282" t="s">
        <v>497</v>
      </c>
      <c r="E37" s="391">
        <v>900</v>
      </c>
      <c r="F37" s="284"/>
      <c r="G37" s="286" t="s">
        <v>84</v>
      </c>
      <c r="H37" s="309">
        <v>600</v>
      </c>
      <c r="I37" s="284"/>
      <c r="J37" s="286" t="s">
        <v>530</v>
      </c>
      <c r="K37" s="309">
        <v>100</v>
      </c>
      <c r="L37" s="284"/>
      <c r="M37" s="282" t="s">
        <v>55</v>
      </c>
      <c r="N37" s="309"/>
      <c r="O37" s="1"/>
      <c r="P37" s="289" t="s">
        <v>68</v>
      </c>
      <c r="Q37" s="287">
        <v>1200</v>
      </c>
      <c r="R37" s="284"/>
      <c r="T37" s="203"/>
      <c r="U37" s="179"/>
    </row>
    <row r="38" spans="1:21" ht="13.5">
      <c r="A38" s="282"/>
      <c r="B38" s="283"/>
      <c r="C38" s="284"/>
      <c r="D38" s="290"/>
      <c r="E38" s="335"/>
      <c r="F38" s="284"/>
      <c r="G38" s="282" t="s">
        <v>92</v>
      </c>
      <c r="H38" s="309">
        <v>850</v>
      </c>
      <c r="I38" s="284"/>
      <c r="J38" s="316" t="s">
        <v>585</v>
      </c>
      <c r="K38" s="409">
        <v>50</v>
      </c>
      <c r="L38" s="358"/>
      <c r="M38" s="282" t="s">
        <v>524</v>
      </c>
      <c r="N38" s="309"/>
      <c r="O38" s="1"/>
      <c r="P38" s="123" t="s">
        <v>69</v>
      </c>
      <c r="Q38" s="100">
        <v>2450</v>
      </c>
      <c r="R38" s="284"/>
      <c r="T38" s="276"/>
      <c r="U38" s="179"/>
    </row>
    <row r="39" spans="1:21" ht="13.5">
      <c r="A39" s="282"/>
      <c r="B39" s="309"/>
      <c r="C39" s="284"/>
      <c r="D39" s="290" t="s">
        <v>253</v>
      </c>
      <c r="E39" s="335"/>
      <c r="F39" s="284"/>
      <c r="G39" s="290" t="s">
        <v>253</v>
      </c>
      <c r="H39" s="309"/>
      <c r="I39" s="284"/>
      <c r="J39" s="286" t="s">
        <v>533</v>
      </c>
      <c r="K39" s="309">
        <v>50</v>
      </c>
      <c r="L39" s="284"/>
      <c r="M39" s="286"/>
      <c r="N39" s="309"/>
      <c r="O39" s="1"/>
      <c r="P39" s="123" t="s">
        <v>70</v>
      </c>
      <c r="Q39" s="100">
        <v>1150</v>
      </c>
      <c r="R39" s="284"/>
      <c r="T39" s="203"/>
      <c r="U39" s="179"/>
    </row>
    <row r="40" spans="1:21" ht="13.5">
      <c r="A40" s="282"/>
      <c r="B40" s="309"/>
      <c r="C40" s="284"/>
      <c r="D40" s="282" t="s">
        <v>65</v>
      </c>
      <c r="E40" s="335">
        <v>700</v>
      </c>
      <c r="F40" s="284"/>
      <c r="G40" s="282" t="s">
        <v>76</v>
      </c>
      <c r="H40" s="309">
        <v>650</v>
      </c>
      <c r="I40" s="284"/>
      <c r="J40" s="286" t="s">
        <v>534</v>
      </c>
      <c r="K40" s="309">
        <v>150</v>
      </c>
      <c r="L40" s="284"/>
      <c r="M40" s="286"/>
      <c r="N40" s="309"/>
      <c r="O40" s="284"/>
      <c r="P40" s="122" t="s">
        <v>71</v>
      </c>
      <c r="Q40" s="100">
        <v>2400</v>
      </c>
      <c r="R40" s="284"/>
      <c r="T40" s="203"/>
      <c r="U40" s="179"/>
    </row>
    <row r="41" spans="1:21" ht="13.5">
      <c r="A41" s="282"/>
      <c r="B41" s="309"/>
      <c r="C41" s="284"/>
      <c r="D41" s="286" t="s">
        <v>440</v>
      </c>
      <c r="E41" s="335">
        <v>300</v>
      </c>
      <c r="F41" s="284"/>
      <c r="G41" s="286" t="s">
        <v>440</v>
      </c>
      <c r="H41" s="309">
        <v>100</v>
      </c>
      <c r="I41" s="284"/>
      <c r="J41" s="316" t="s">
        <v>550</v>
      </c>
      <c r="K41" s="309">
        <v>50</v>
      </c>
      <c r="L41" s="284"/>
      <c r="M41" s="286"/>
      <c r="N41" s="309"/>
      <c r="O41" s="1"/>
      <c r="P41" s="310" t="s">
        <v>521</v>
      </c>
      <c r="Q41" s="100">
        <v>2950</v>
      </c>
      <c r="R41" s="284"/>
      <c r="T41" s="203"/>
      <c r="U41" s="179"/>
    </row>
    <row r="42" spans="1:21" ht="13.5">
      <c r="A42" s="31"/>
      <c r="B42" s="97"/>
      <c r="C42" s="1"/>
      <c r="D42" s="60"/>
      <c r="E42" s="101"/>
      <c r="F42" s="284"/>
      <c r="G42" s="31" t="s">
        <v>91</v>
      </c>
      <c r="H42" s="97">
        <v>100</v>
      </c>
      <c r="I42" s="284"/>
      <c r="J42" s="286" t="s">
        <v>553</v>
      </c>
      <c r="K42" s="309">
        <v>50</v>
      </c>
      <c r="L42" s="284"/>
      <c r="M42" s="362" t="s">
        <v>573</v>
      </c>
      <c r="N42" s="97"/>
      <c r="O42" s="1"/>
      <c r="P42" s="256" t="s">
        <v>255</v>
      </c>
      <c r="Q42" s="100"/>
      <c r="R42" s="1"/>
      <c r="T42" s="276"/>
      <c r="U42" s="179"/>
    </row>
    <row r="43" spans="1:21" ht="13.5">
      <c r="A43" s="31"/>
      <c r="B43" s="97"/>
      <c r="C43" s="1"/>
      <c r="D43" s="65" t="s">
        <v>254</v>
      </c>
      <c r="E43" s="101"/>
      <c r="F43" s="284"/>
      <c r="G43" s="65" t="s">
        <v>254</v>
      </c>
      <c r="H43" s="97"/>
      <c r="I43" s="284"/>
      <c r="J43" s="343" t="s">
        <v>555</v>
      </c>
      <c r="K43" s="145">
        <v>50</v>
      </c>
      <c r="L43" s="284"/>
      <c r="M43" s="392" t="s">
        <v>575</v>
      </c>
      <c r="N43" s="309"/>
      <c r="O43" s="284"/>
      <c r="P43" s="393" t="s">
        <v>517</v>
      </c>
      <c r="Q43" s="287">
        <v>3050</v>
      </c>
      <c r="R43" s="284"/>
      <c r="T43" s="203"/>
      <c r="U43" s="179"/>
    </row>
    <row r="44" spans="1:21" ht="13.5">
      <c r="A44" s="120"/>
      <c r="B44" s="99"/>
      <c r="C44" s="1"/>
      <c r="D44" s="94" t="s">
        <v>500</v>
      </c>
      <c r="E44" s="101">
        <v>800</v>
      </c>
      <c r="F44" s="284"/>
      <c r="G44" s="31" t="s">
        <v>69</v>
      </c>
      <c r="H44" s="97">
        <v>850</v>
      </c>
      <c r="I44" s="284"/>
      <c r="J44" s="282" t="s">
        <v>564</v>
      </c>
      <c r="K44" s="356">
        <v>50</v>
      </c>
      <c r="L44" s="284"/>
      <c r="M44" s="290"/>
      <c r="N44" s="309"/>
      <c r="O44" s="284"/>
      <c r="P44" s="289" t="s">
        <v>78</v>
      </c>
      <c r="Q44" s="287">
        <v>2400</v>
      </c>
      <c r="R44" s="284"/>
      <c r="T44" s="203"/>
      <c r="U44" s="179"/>
    </row>
    <row r="45" spans="1:21" ht="13.5">
      <c r="A45" s="120"/>
      <c r="B45" s="100"/>
      <c r="C45" s="1"/>
      <c r="D45" s="185"/>
      <c r="E45" s="101"/>
      <c r="F45" s="284"/>
      <c r="G45" s="31" t="s">
        <v>77</v>
      </c>
      <c r="H45" s="97">
        <v>900</v>
      </c>
      <c r="I45" s="284"/>
      <c r="J45" s="314" t="s">
        <v>367</v>
      </c>
      <c r="K45" s="373">
        <f>SUM(K28:K44)</f>
        <v>9800</v>
      </c>
      <c r="L45" s="345">
        <f>SUM(L28:L44)</f>
        <v>0</v>
      </c>
      <c r="M45" s="394"/>
      <c r="N45" s="309"/>
      <c r="O45" s="284"/>
      <c r="P45" s="288" t="s">
        <v>582</v>
      </c>
      <c r="Q45" s="398">
        <v>500</v>
      </c>
      <c r="R45" s="358"/>
      <c r="T45" s="276"/>
      <c r="U45" s="179"/>
    </row>
    <row r="46" spans="1:23" ht="13.5">
      <c r="A46" s="257"/>
      <c r="B46" s="99"/>
      <c r="C46" s="1"/>
      <c r="D46" s="67" t="s">
        <v>255</v>
      </c>
      <c r="E46" s="101"/>
      <c r="F46" s="284"/>
      <c r="G46" s="65" t="s">
        <v>255</v>
      </c>
      <c r="H46" s="97"/>
      <c r="I46" s="284"/>
      <c r="J46" s="290" t="s">
        <v>255</v>
      </c>
      <c r="K46" s="309"/>
      <c r="L46" s="284"/>
      <c r="M46" s="286"/>
      <c r="N46" s="309"/>
      <c r="O46" s="284"/>
      <c r="P46" s="289" t="s">
        <v>80</v>
      </c>
      <c r="Q46" s="287">
        <v>2250</v>
      </c>
      <c r="R46" s="284"/>
      <c r="T46" s="203"/>
      <c r="U46" s="179"/>
      <c r="W46" s="76"/>
    </row>
    <row r="47" spans="1:21" ht="13.5">
      <c r="A47" s="257"/>
      <c r="B47" s="99"/>
      <c r="C47" s="1"/>
      <c r="D47" s="31" t="s">
        <v>501</v>
      </c>
      <c r="E47" s="101">
        <v>1650</v>
      </c>
      <c r="F47" s="284"/>
      <c r="G47" s="282" t="s">
        <v>337</v>
      </c>
      <c r="H47" s="309">
        <v>1800</v>
      </c>
      <c r="I47" s="284"/>
      <c r="J47" s="282" t="s">
        <v>366</v>
      </c>
      <c r="K47" s="309"/>
      <c r="L47" s="284"/>
      <c r="M47" s="286"/>
      <c r="N47" s="309"/>
      <c r="O47" s="284"/>
      <c r="P47" s="289" t="s">
        <v>583</v>
      </c>
      <c r="Q47" s="287">
        <v>4000</v>
      </c>
      <c r="R47" s="284"/>
      <c r="T47" s="203"/>
      <c r="U47" s="179"/>
    </row>
    <row r="48" spans="1:21" ht="13.5">
      <c r="A48" s="257"/>
      <c r="B48" s="99"/>
      <c r="C48" s="1"/>
      <c r="D48" s="31" t="s">
        <v>502</v>
      </c>
      <c r="E48" s="101">
        <v>2300</v>
      </c>
      <c r="F48" s="284"/>
      <c r="G48" s="33" t="s">
        <v>79</v>
      </c>
      <c r="H48" s="97">
        <v>1500</v>
      </c>
      <c r="I48" s="284"/>
      <c r="J48" s="282" t="s">
        <v>365</v>
      </c>
      <c r="K48" s="309">
        <v>350</v>
      </c>
      <c r="L48" s="284"/>
      <c r="M48" s="286"/>
      <c r="N48" s="309"/>
      <c r="O48" s="284"/>
      <c r="P48" s="289" t="s">
        <v>81</v>
      </c>
      <c r="Q48" s="287">
        <v>1450</v>
      </c>
      <c r="R48" s="284"/>
      <c r="T48" s="205"/>
      <c r="U48" s="204"/>
    </row>
    <row r="49" spans="1:21" ht="13.5">
      <c r="A49" s="257"/>
      <c r="B49" s="99"/>
      <c r="C49" s="1"/>
      <c r="D49" s="258"/>
      <c r="E49" s="99"/>
      <c r="F49" s="1"/>
      <c r="G49" s="33"/>
      <c r="H49" s="97"/>
      <c r="I49" s="284"/>
      <c r="J49" s="282" t="s">
        <v>364</v>
      </c>
      <c r="K49" s="309">
        <v>200</v>
      </c>
      <c r="L49" s="284"/>
      <c r="M49" s="395"/>
      <c r="N49" s="309"/>
      <c r="O49" s="284"/>
      <c r="P49" s="289" t="s">
        <v>410</v>
      </c>
      <c r="Q49" s="287">
        <v>1550</v>
      </c>
      <c r="R49" s="284"/>
      <c r="T49" s="205"/>
      <c r="U49" s="204"/>
    </row>
    <row r="50" spans="1:21" ht="13.5">
      <c r="A50" s="257"/>
      <c r="B50" s="99"/>
      <c r="C50" s="1"/>
      <c r="D50" s="258"/>
      <c r="E50" s="99"/>
      <c r="F50" s="1"/>
      <c r="G50" s="33"/>
      <c r="H50" s="97"/>
      <c r="I50" s="284"/>
      <c r="J50" s="334" t="s">
        <v>539</v>
      </c>
      <c r="K50" s="309">
        <v>100</v>
      </c>
      <c r="L50" s="284"/>
      <c r="M50" s="396"/>
      <c r="N50" s="309"/>
      <c r="O50" s="284"/>
      <c r="P50" s="289" t="s">
        <v>461</v>
      </c>
      <c r="Q50" s="287">
        <v>4800</v>
      </c>
      <c r="R50" s="284"/>
      <c r="T50" s="203"/>
      <c r="U50" s="179"/>
    </row>
    <row r="51" spans="1:21" ht="13.5">
      <c r="A51" s="257"/>
      <c r="B51" s="99"/>
      <c r="C51" s="1"/>
      <c r="D51" s="258"/>
      <c r="E51" s="99"/>
      <c r="F51" s="1"/>
      <c r="G51" s="33"/>
      <c r="H51" s="97"/>
      <c r="I51" s="284"/>
      <c r="J51" s="318" t="s">
        <v>578</v>
      </c>
      <c r="K51" s="309"/>
      <c r="L51" s="284"/>
      <c r="M51" s="286"/>
      <c r="N51" s="309"/>
      <c r="O51" s="284"/>
      <c r="P51" s="289" t="s">
        <v>79</v>
      </c>
      <c r="Q51" s="287">
        <v>0</v>
      </c>
      <c r="R51" s="284">
        <v>0</v>
      </c>
      <c r="T51" s="203"/>
      <c r="U51" s="179"/>
    </row>
    <row r="52" spans="1:21" ht="13.5">
      <c r="A52" s="257"/>
      <c r="B52" s="99"/>
      <c r="C52" s="1"/>
      <c r="D52" s="258"/>
      <c r="E52" s="99"/>
      <c r="F52" s="177"/>
      <c r="G52" s="183"/>
      <c r="H52" s="145"/>
      <c r="I52" s="358"/>
      <c r="J52" s="334" t="s">
        <v>584</v>
      </c>
      <c r="K52" s="309">
        <v>250</v>
      </c>
      <c r="L52" s="284"/>
      <c r="M52" s="397"/>
      <c r="N52" s="315"/>
      <c r="O52" s="358"/>
      <c r="P52" s="289"/>
      <c r="Q52" s="287"/>
      <c r="R52" s="284"/>
      <c r="T52" s="203"/>
      <c r="U52" s="179"/>
    </row>
    <row r="53" spans="1:21" ht="13.5">
      <c r="A53" s="368"/>
      <c r="B53" s="99"/>
      <c r="C53" s="1"/>
      <c r="D53" s="369"/>
      <c r="E53" s="99"/>
      <c r="F53" s="177"/>
      <c r="G53" s="220"/>
      <c r="H53" s="99"/>
      <c r="I53" s="358"/>
      <c r="J53" s="316" t="s">
        <v>579</v>
      </c>
      <c r="K53" s="315">
        <v>150</v>
      </c>
      <c r="L53" s="358"/>
      <c r="M53" s="401"/>
      <c r="N53" s="398"/>
      <c r="O53" s="358"/>
      <c r="P53" s="402"/>
      <c r="Q53" s="398"/>
      <c r="R53" s="284"/>
      <c r="T53" s="203"/>
      <c r="U53" s="179"/>
    </row>
    <row r="54" spans="1:21" ht="13.5">
      <c r="A54" s="368"/>
      <c r="B54" s="221"/>
      <c r="C54" s="143"/>
      <c r="D54" s="369"/>
      <c r="E54" s="219"/>
      <c r="F54" s="143"/>
      <c r="G54" s="220"/>
      <c r="H54" s="219"/>
      <c r="I54" s="354"/>
      <c r="J54" s="399" t="s">
        <v>580</v>
      </c>
      <c r="K54" s="400">
        <v>100</v>
      </c>
      <c r="L54" s="354"/>
      <c r="M54" s="401"/>
      <c r="N54" s="338"/>
      <c r="O54" s="354"/>
      <c r="P54" s="402"/>
      <c r="Q54" s="407"/>
      <c r="R54" s="354"/>
      <c r="T54" s="203"/>
      <c r="U54" s="179"/>
    </row>
    <row r="55" spans="1:21" ht="13.5">
      <c r="A55" s="119" t="s">
        <v>363</v>
      </c>
      <c r="B55" s="408"/>
      <c r="C55" s="191"/>
      <c r="D55" s="119" t="s">
        <v>363</v>
      </c>
      <c r="E55" s="121">
        <f>SUM(E31:E52)</f>
        <v>11100</v>
      </c>
      <c r="F55" s="191">
        <f>SUM(F34:F37,F40:F41,F44,F47:F48)</f>
        <v>0</v>
      </c>
      <c r="G55" s="119" t="s">
        <v>363</v>
      </c>
      <c r="H55" s="121">
        <f>SUM(H31:H52)</f>
        <v>11450</v>
      </c>
      <c r="I55" s="345">
        <f>SUM(I34:I38,I40:I42,I44:I45,I47:I48)</f>
        <v>0</v>
      </c>
      <c r="J55" s="314" t="s">
        <v>363</v>
      </c>
      <c r="K55" s="373">
        <f>SUM(K47:K54)</f>
        <v>1150</v>
      </c>
      <c r="L55" s="345">
        <f>SUM(L47:L54)</f>
        <v>0</v>
      </c>
      <c r="M55" s="314" t="s">
        <v>336</v>
      </c>
      <c r="N55" s="373">
        <f>SUM(N9:N52)</f>
        <v>65400</v>
      </c>
      <c r="O55" s="345">
        <f>SUM(O9:O52)</f>
        <v>0</v>
      </c>
      <c r="P55" s="403" t="s">
        <v>363</v>
      </c>
      <c r="Q55" s="404">
        <f>SUM(Q9:Q23,Q25:Q34,Q36:Q41,Q43:Q52)</f>
        <v>76600</v>
      </c>
      <c r="R55" s="345">
        <f>SUM(R9:R23,R25:R34,R36:R41,R43:R52)</f>
        <v>0</v>
      </c>
      <c r="T55" s="276"/>
      <c r="U55" s="179"/>
    </row>
    <row r="56" spans="1:21" ht="13.5">
      <c r="A56" s="178"/>
      <c r="B56" s="98"/>
      <c r="C56" s="143"/>
      <c r="D56" s="178"/>
      <c r="E56" s="233"/>
      <c r="F56" s="143"/>
      <c r="G56" s="178"/>
      <c r="H56" s="98"/>
      <c r="I56" s="354"/>
      <c r="J56" s="337"/>
      <c r="K56" s="338"/>
      <c r="L56" s="354"/>
      <c r="M56" s="405"/>
      <c r="N56" s="338"/>
      <c r="O56" s="354"/>
      <c r="P56" s="406"/>
      <c r="Q56" s="342"/>
      <c r="R56" s="354"/>
      <c r="T56" s="203"/>
      <c r="U56" s="179"/>
    </row>
    <row r="57" spans="1:21" ht="14.25" thickBot="1">
      <c r="A57" s="214" t="s">
        <v>12</v>
      </c>
      <c r="B57" s="215">
        <f>SUM(B30,B55)</f>
        <v>7100</v>
      </c>
      <c r="C57" s="216">
        <f>SUM(C30,C55)</f>
        <v>0</v>
      </c>
      <c r="D57" s="214" t="s">
        <v>12</v>
      </c>
      <c r="E57" s="215">
        <f>SUM(E30,E55)</f>
        <v>27250</v>
      </c>
      <c r="F57" s="216">
        <f>SUM(F30,F55)</f>
        <v>0</v>
      </c>
      <c r="G57" s="214" t="s">
        <v>12</v>
      </c>
      <c r="H57" s="215">
        <f>SUM(H30,H55)</f>
        <v>24550</v>
      </c>
      <c r="I57" s="216">
        <f>SUM(I30,I55)</f>
        <v>0</v>
      </c>
      <c r="J57" s="214" t="s">
        <v>12</v>
      </c>
      <c r="K57" s="215">
        <f>SUM(K45,K55)</f>
        <v>10950</v>
      </c>
      <c r="L57" s="216">
        <f>SUM(L45,L55)</f>
        <v>0</v>
      </c>
      <c r="M57" s="232"/>
      <c r="N57" s="215"/>
      <c r="O57" s="216"/>
      <c r="P57" s="228" t="s">
        <v>12</v>
      </c>
      <c r="Q57" s="235">
        <f>SUM(N55,Q55)</f>
        <v>142000</v>
      </c>
      <c r="R57" s="346">
        <f>SUM(O55,R55)</f>
        <v>0</v>
      </c>
      <c r="T57" s="203"/>
      <c r="U57" s="179"/>
    </row>
    <row r="58" spans="7:14" ht="10.5" customHeight="1" thickBot="1">
      <c r="G58" s="17"/>
      <c r="M58" s="18"/>
      <c r="N58" s="19"/>
    </row>
    <row r="59" spans="1:15" ht="16.5" customHeight="1" hidden="1" thickBot="1">
      <c r="A59" s="372" t="s">
        <v>581</v>
      </c>
      <c r="B59" s="20"/>
      <c r="C59" s="347" t="s">
        <v>459</v>
      </c>
      <c r="D59" s="348" t="s">
        <v>311</v>
      </c>
      <c r="E59" s="21"/>
      <c r="F59" s="22" t="s">
        <v>3</v>
      </c>
      <c r="G59" s="197">
        <f>SUM(B66,E66,H66,K66,N66,Q66)</f>
        <v>0</v>
      </c>
      <c r="H59" s="23" t="s">
        <v>4</v>
      </c>
      <c r="I59" s="196">
        <f>SUM(C66,F66,I66,L66,O66,R66)</f>
        <v>0</v>
      </c>
      <c r="J59" s="199"/>
      <c r="L59" s="199"/>
      <c r="M59" s="200"/>
      <c r="N59" s="201"/>
      <c r="O59" s="202"/>
    </row>
    <row r="60" ht="3.75" customHeight="1" hidden="1" thickBot="1"/>
    <row r="61" spans="1:18" ht="15.75" customHeight="1" hidden="1">
      <c r="A61" s="112" t="s">
        <v>5</v>
      </c>
      <c r="B61" s="26"/>
      <c r="C61" s="27"/>
      <c r="D61" s="113" t="s">
        <v>6</v>
      </c>
      <c r="E61" s="26"/>
      <c r="F61" s="27"/>
      <c r="G61" s="113" t="s">
        <v>7</v>
      </c>
      <c r="H61" s="26"/>
      <c r="I61" s="27"/>
      <c r="J61" s="113" t="s">
        <v>309</v>
      </c>
      <c r="K61" s="26"/>
      <c r="L61" s="27"/>
      <c r="M61" s="112" t="s">
        <v>9</v>
      </c>
      <c r="N61" s="26"/>
      <c r="O61" s="27"/>
      <c r="P61" s="113" t="s">
        <v>8</v>
      </c>
      <c r="Q61" s="5"/>
      <c r="R61" s="6"/>
    </row>
    <row r="62" spans="1:18" ht="14.25" customHeight="1" hidden="1">
      <c r="A62" s="28" t="s">
        <v>10</v>
      </c>
      <c r="B62" s="29" t="s">
        <v>11</v>
      </c>
      <c r="C62" s="30"/>
      <c r="D62" s="28" t="s">
        <v>10</v>
      </c>
      <c r="E62" s="29" t="s">
        <v>11</v>
      </c>
      <c r="F62" s="30"/>
      <c r="G62" s="28" t="s">
        <v>10</v>
      </c>
      <c r="H62" s="29" t="s">
        <v>11</v>
      </c>
      <c r="I62" s="30"/>
      <c r="J62" s="28" t="s">
        <v>10</v>
      </c>
      <c r="K62" s="29" t="s">
        <v>11</v>
      </c>
      <c r="L62" s="30"/>
      <c r="M62" s="28" t="s">
        <v>10</v>
      </c>
      <c r="N62" s="29" t="s">
        <v>11</v>
      </c>
      <c r="O62" s="30"/>
      <c r="P62" s="266" t="s">
        <v>10</v>
      </c>
      <c r="Q62" s="271" t="s">
        <v>11</v>
      </c>
      <c r="R62" s="273"/>
    </row>
    <row r="63" spans="1:18" ht="14.25" customHeight="1" hidden="1">
      <c r="A63" s="208"/>
      <c r="B63" s="209"/>
      <c r="C63" s="1"/>
      <c r="D63" s="208"/>
      <c r="E63" s="209"/>
      <c r="F63" s="1"/>
      <c r="G63" s="349" t="s">
        <v>91</v>
      </c>
      <c r="H63" s="209"/>
      <c r="I63" s="1"/>
      <c r="J63" s="208"/>
      <c r="K63" s="209"/>
      <c r="L63" s="1"/>
      <c r="M63" s="208"/>
      <c r="N63" s="209"/>
      <c r="O63" s="1"/>
      <c r="P63" s="350" t="s">
        <v>258</v>
      </c>
      <c r="Q63" s="278"/>
      <c r="R63" s="1"/>
    </row>
    <row r="64" spans="1:18" ht="14.25" customHeight="1" hidden="1">
      <c r="A64" s="210"/>
      <c r="B64" s="211"/>
      <c r="C64" s="1"/>
      <c r="D64" s="210"/>
      <c r="E64" s="211"/>
      <c r="F64" s="1"/>
      <c r="G64" s="210"/>
      <c r="H64" s="211"/>
      <c r="I64" s="1"/>
      <c r="J64" s="210"/>
      <c r="K64" s="211"/>
      <c r="L64" s="1"/>
      <c r="M64" s="210"/>
      <c r="N64" s="211"/>
      <c r="O64" s="1"/>
      <c r="P64" s="350" t="s">
        <v>259</v>
      </c>
      <c r="Q64" s="279"/>
      <c r="R64" s="1"/>
    </row>
    <row r="65" spans="1:18" ht="14.25" hidden="1" thickBot="1">
      <c r="A65" s="142"/>
      <c r="B65" s="213"/>
      <c r="C65" s="143"/>
      <c r="D65" s="142"/>
      <c r="E65" s="98"/>
      <c r="F65" s="143"/>
      <c r="G65" s="142"/>
      <c r="H65" s="98"/>
      <c r="I65" s="143"/>
      <c r="J65" s="142"/>
      <c r="K65" s="98"/>
      <c r="L65" s="143"/>
      <c r="M65" s="142"/>
      <c r="N65" s="98"/>
      <c r="O65" s="143"/>
      <c r="P65" s="351" t="s">
        <v>260</v>
      </c>
      <c r="Q65" s="195"/>
      <c r="R65" s="143"/>
    </row>
    <row r="66" spans="1:18" ht="14.25" hidden="1" thickBot="1">
      <c r="A66" s="214" t="s">
        <v>12</v>
      </c>
      <c r="B66" s="215">
        <f>SUM(B65:B65)</f>
        <v>0</v>
      </c>
      <c r="C66" s="216">
        <f>SUM(C65:C65)</f>
        <v>0</v>
      </c>
      <c r="D66" s="214" t="s">
        <v>12</v>
      </c>
      <c r="E66" s="215">
        <f>SUM(E65:E65)</f>
        <v>0</v>
      </c>
      <c r="F66" s="216">
        <f>SUM(F65:F65)</f>
        <v>0</v>
      </c>
      <c r="G66" s="214" t="s">
        <v>12</v>
      </c>
      <c r="H66" s="215">
        <f>SUM(H65:H65)</f>
        <v>0</v>
      </c>
      <c r="I66" s="216">
        <f>SUM(I65:I65)</f>
        <v>0</v>
      </c>
      <c r="J66" s="214" t="s">
        <v>12</v>
      </c>
      <c r="K66" s="215">
        <f>SUM(K65:K65)</f>
        <v>0</v>
      </c>
      <c r="L66" s="216">
        <f>SUM(L65:L65)</f>
        <v>0</v>
      </c>
      <c r="M66" s="214" t="s">
        <v>12</v>
      </c>
      <c r="N66" s="215">
        <f>SUM(N65:N65)</f>
        <v>0</v>
      </c>
      <c r="O66" s="216">
        <f>SUM(O65:O65)</f>
        <v>0</v>
      </c>
      <c r="P66" s="214" t="s">
        <v>12</v>
      </c>
      <c r="Q66" s="217">
        <f>SUM(Q65:Q65)</f>
        <v>0</v>
      </c>
      <c r="R66" s="216">
        <f>SUM(R65:R65)</f>
        <v>0</v>
      </c>
    </row>
    <row r="67" spans="7:14" ht="10.5" customHeight="1" hidden="1" thickBot="1">
      <c r="G67" s="17"/>
      <c r="M67" s="18"/>
      <c r="N67" s="19"/>
    </row>
    <row r="68" spans="1:18" ht="16.5" customHeight="1" thickBot="1">
      <c r="A68" s="372" t="s">
        <v>587</v>
      </c>
      <c r="B68" s="20"/>
      <c r="C68" s="140" t="s">
        <v>460</v>
      </c>
      <c r="D68" s="111" t="s">
        <v>455</v>
      </c>
      <c r="E68" s="21"/>
      <c r="F68" s="22" t="s">
        <v>3</v>
      </c>
      <c r="G68" s="197">
        <f>SUM(B82,E82,H82,K82,N82,Q82)</f>
        <v>13650</v>
      </c>
      <c r="H68" s="23" t="s">
        <v>4</v>
      </c>
      <c r="I68" s="196">
        <f>SUM(C82,F82,I82,L74,L82,O82,R82)</f>
        <v>0</v>
      </c>
      <c r="J68" s="199"/>
      <c r="K68" s="199"/>
      <c r="L68" s="200"/>
      <c r="M68" s="201"/>
      <c r="N68" s="202"/>
      <c r="O68" s="202"/>
      <c r="P68" s="202"/>
      <c r="Q68" s="202"/>
      <c r="R68" s="202"/>
    </row>
    <row r="69" ht="3.75" customHeight="1" thickBot="1"/>
    <row r="70" spans="1:18" ht="15.75" customHeight="1">
      <c r="A70" s="112" t="s">
        <v>5</v>
      </c>
      <c r="B70" s="26"/>
      <c r="C70" s="27"/>
      <c r="D70" s="113" t="s">
        <v>6</v>
      </c>
      <c r="E70" s="26"/>
      <c r="F70" s="27"/>
      <c r="G70" s="113" t="s">
        <v>7</v>
      </c>
      <c r="H70" s="26"/>
      <c r="I70" s="27"/>
      <c r="J70" s="113" t="s">
        <v>309</v>
      </c>
      <c r="K70" s="26"/>
      <c r="L70" s="27"/>
      <c r="M70" s="112" t="s">
        <v>9</v>
      </c>
      <c r="N70" s="26"/>
      <c r="O70" s="27"/>
      <c r="P70" s="113" t="s">
        <v>8</v>
      </c>
      <c r="Q70" s="5"/>
      <c r="R70" s="6"/>
    </row>
    <row r="71" spans="1:18" ht="14.25" customHeight="1">
      <c r="A71" s="28" t="s">
        <v>10</v>
      </c>
      <c r="B71" s="29" t="s">
        <v>11</v>
      </c>
      <c r="C71" s="30"/>
      <c r="D71" s="28" t="s">
        <v>10</v>
      </c>
      <c r="E71" s="29" t="s">
        <v>11</v>
      </c>
      <c r="F71" s="30"/>
      <c r="G71" s="28" t="s">
        <v>10</v>
      </c>
      <c r="H71" s="29" t="s">
        <v>11</v>
      </c>
      <c r="I71" s="30"/>
      <c r="J71" s="28" t="s">
        <v>10</v>
      </c>
      <c r="K71" s="29" t="s">
        <v>11</v>
      </c>
      <c r="L71" s="30"/>
      <c r="M71" s="28" t="s">
        <v>10</v>
      </c>
      <c r="N71" s="29" t="s">
        <v>11</v>
      </c>
      <c r="O71" s="30"/>
      <c r="P71" s="266" t="s">
        <v>10</v>
      </c>
      <c r="Q71" s="267" t="s">
        <v>11</v>
      </c>
      <c r="R71" s="268"/>
    </row>
    <row r="72" spans="1:18" ht="13.5">
      <c r="A72" s="31"/>
      <c r="B72" s="96"/>
      <c r="C72" s="1"/>
      <c r="D72" s="31"/>
      <c r="E72" s="97"/>
      <c r="F72" s="1"/>
      <c r="G72" s="31" t="s">
        <v>93</v>
      </c>
      <c r="H72" s="97">
        <v>1650</v>
      </c>
      <c r="I72" s="284"/>
      <c r="J72" s="317"/>
      <c r="K72" s="97"/>
      <c r="L72" s="1"/>
      <c r="M72" s="31"/>
      <c r="N72" s="97"/>
      <c r="O72" s="1"/>
      <c r="P72" s="282" t="s">
        <v>574</v>
      </c>
      <c r="Q72" s="285">
        <v>2150</v>
      </c>
      <c r="R72" s="284"/>
    </row>
    <row r="73" spans="1:18" ht="13.5">
      <c r="A73" s="31"/>
      <c r="B73" s="96"/>
      <c r="C73" s="1"/>
      <c r="D73" s="31"/>
      <c r="E73" s="97"/>
      <c r="F73" s="1"/>
      <c r="G73" s="31"/>
      <c r="H73" s="97"/>
      <c r="I73" s="1"/>
      <c r="J73" s="31"/>
      <c r="K73" s="97"/>
      <c r="L73" s="1"/>
      <c r="M73" s="31"/>
      <c r="N73" s="97"/>
      <c r="O73" s="1"/>
      <c r="P73" s="31" t="s">
        <v>261</v>
      </c>
      <c r="Q73" s="100">
        <v>1000</v>
      </c>
      <c r="R73" s="284"/>
    </row>
    <row r="74" spans="1:18" ht="14.25" thickBot="1">
      <c r="A74" s="31"/>
      <c r="B74" s="96"/>
      <c r="C74" s="1"/>
      <c r="D74" s="31"/>
      <c r="E74" s="97"/>
      <c r="F74" s="1"/>
      <c r="G74" s="31"/>
      <c r="H74" s="97"/>
      <c r="I74" s="1"/>
      <c r="J74" s="214" t="s">
        <v>12</v>
      </c>
      <c r="K74" s="215">
        <f>SUM(K72:K73)</f>
        <v>0</v>
      </c>
      <c r="L74" s="216">
        <f>SUM(L72:L73)</f>
        <v>0</v>
      </c>
      <c r="M74" s="31"/>
      <c r="N74" s="97"/>
      <c r="O74" s="1"/>
      <c r="P74" s="31" t="s">
        <v>262</v>
      </c>
      <c r="Q74" s="100">
        <v>1350</v>
      </c>
      <c r="R74" s="284"/>
    </row>
    <row r="75" spans="1:18" ht="13.5">
      <c r="A75" s="31"/>
      <c r="B75" s="96"/>
      <c r="C75" s="1"/>
      <c r="D75" s="31"/>
      <c r="E75" s="97"/>
      <c r="F75" s="1"/>
      <c r="G75" s="31"/>
      <c r="H75" s="97"/>
      <c r="I75" s="1"/>
      <c r="J75" s="113" t="s">
        <v>547</v>
      </c>
      <c r="K75" s="26"/>
      <c r="L75" s="27"/>
      <c r="M75" s="31"/>
      <c r="N75" s="97"/>
      <c r="O75" s="1"/>
      <c r="P75" s="31" t="s">
        <v>548</v>
      </c>
      <c r="Q75" s="100">
        <v>2150</v>
      </c>
      <c r="R75" s="284"/>
    </row>
    <row r="76" spans="1:18" ht="13.5">
      <c r="A76" s="31"/>
      <c r="B76" s="96"/>
      <c r="C76" s="1"/>
      <c r="D76" s="31"/>
      <c r="E76" s="97"/>
      <c r="F76" s="1"/>
      <c r="G76" s="31"/>
      <c r="H76" s="97"/>
      <c r="I76" s="1"/>
      <c r="J76" s="28" t="s">
        <v>10</v>
      </c>
      <c r="K76" s="29" t="s">
        <v>11</v>
      </c>
      <c r="L76" s="30"/>
      <c r="M76" s="31"/>
      <c r="N76" s="97"/>
      <c r="O76" s="1"/>
      <c r="P76" s="31" t="s">
        <v>263</v>
      </c>
      <c r="Q76" s="100">
        <v>2250</v>
      </c>
      <c r="R76" s="284"/>
    </row>
    <row r="77" spans="1:18" ht="13.5">
      <c r="A77" s="31"/>
      <c r="B77" s="96"/>
      <c r="C77" s="1"/>
      <c r="D77" s="31"/>
      <c r="E77" s="97"/>
      <c r="F77" s="1"/>
      <c r="G77" s="31"/>
      <c r="H77" s="97"/>
      <c r="I77" s="1"/>
      <c r="J77" s="334" t="s">
        <v>549</v>
      </c>
      <c r="K77" s="97">
        <v>150</v>
      </c>
      <c r="L77" s="284"/>
      <c r="M77" s="31"/>
      <c r="N77" s="97"/>
      <c r="O77" s="1"/>
      <c r="P77" s="33" t="s">
        <v>264</v>
      </c>
      <c r="Q77" s="100">
        <v>1700</v>
      </c>
      <c r="R77" s="284"/>
    </row>
    <row r="78" spans="1:18" ht="13.5">
      <c r="A78" s="31"/>
      <c r="B78" s="96"/>
      <c r="C78" s="1"/>
      <c r="D78" s="31"/>
      <c r="E78" s="97"/>
      <c r="F78" s="1"/>
      <c r="G78" s="31"/>
      <c r="H78" s="97"/>
      <c r="I78" s="1"/>
      <c r="J78" s="31"/>
      <c r="K78" s="97"/>
      <c r="L78" s="1"/>
      <c r="M78" s="31"/>
      <c r="N78" s="97"/>
      <c r="O78" s="1"/>
      <c r="P78" s="33" t="s">
        <v>265</v>
      </c>
      <c r="Q78" s="100">
        <v>1250</v>
      </c>
      <c r="R78" s="284"/>
    </row>
    <row r="79" spans="1:18" ht="13.5">
      <c r="A79" s="94"/>
      <c r="B79" s="144"/>
      <c r="C79" s="177"/>
      <c r="D79" s="183"/>
      <c r="E79" s="145"/>
      <c r="F79" s="177"/>
      <c r="G79" s="183"/>
      <c r="H79" s="145"/>
      <c r="I79" s="177"/>
      <c r="J79" s="183"/>
      <c r="K79" s="145"/>
      <c r="L79" s="177"/>
      <c r="M79" s="183"/>
      <c r="N79" s="145"/>
      <c r="O79" s="177"/>
      <c r="P79" s="183"/>
      <c r="Q79" s="99"/>
      <c r="R79" s="358"/>
    </row>
    <row r="80" spans="1:18" ht="13.5">
      <c r="A80" s="94"/>
      <c r="B80" s="144"/>
      <c r="C80" s="177"/>
      <c r="D80" s="183"/>
      <c r="E80" s="145"/>
      <c r="F80" s="177"/>
      <c r="G80" s="183"/>
      <c r="H80" s="145"/>
      <c r="I80" s="177"/>
      <c r="J80" s="183"/>
      <c r="K80" s="145"/>
      <c r="L80" s="177"/>
      <c r="M80" s="183"/>
      <c r="N80" s="145"/>
      <c r="O80" s="177"/>
      <c r="P80" s="363" t="s">
        <v>576</v>
      </c>
      <c r="Q80" s="99"/>
      <c r="R80" s="358"/>
    </row>
    <row r="81" spans="1:18" ht="13.5">
      <c r="A81" s="224"/>
      <c r="B81" s="98"/>
      <c r="C81" s="143"/>
      <c r="D81" s="230"/>
      <c r="E81" s="231"/>
      <c r="F81" s="143"/>
      <c r="G81" s="187"/>
      <c r="H81" s="98"/>
      <c r="I81" s="143"/>
      <c r="J81" s="187"/>
      <c r="K81" s="98"/>
      <c r="L81" s="143"/>
      <c r="M81" s="187"/>
      <c r="N81" s="98"/>
      <c r="O81" s="143"/>
      <c r="P81" s="187"/>
      <c r="Q81" s="195"/>
      <c r="R81" s="143"/>
    </row>
    <row r="82" spans="1:18" ht="14.25" thickBot="1">
      <c r="A82" s="214" t="s">
        <v>12</v>
      </c>
      <c r="B82" s="215">
        <f>SUM(B72:B81)</f>
        <v>0</v>
      </c>
      <c r="C82" s="216">
        <f>SUM(C72:C81)</f>
        <v>0</v>
      </c>
      <c r="D82" s="214" t="s">
        <v>12</v>
      </c>
      <c r="E82" s="215">
        <f>SUM(E72:E81)</f>
        <v>0</v>
      </c>
      <c r="F82" s="216">
        <f>SUM(F72:F81)</f>
        <v>0</v>
      </c>
      <c r="G82" s="214" t="s">
        <v>12</v>
      </c>
      <c r="H82" s="215">
        <f>SUM(H72:H81)</f>
        <v>1650</v>
      </c>
      <c r="I82" s="216">
        <f>SUM(I72:I81)</f>
        <v>0</v>
      </c>
      <c r="J82" s="214" t="s">
        <v>12</v>
      </c>
      <c r="K82" s="215">
        <f>SUM(K77:K81)</f>
        <v>150</v>
      </c>
      <c r="L82" s="216">
        <f>SUM(L77:L81)</f>
        <v>0</v>
      </c>
      <c r="M82" s="214" t="s">
        <v>12</v>
      </c>
      <c r="N82" s="215">
        <f>SUM(N72:N81)</f>
        <v>0</v>
      </c>
      <c r="O82" s="216">
        <f>SUM(O72:O81)</f>
        <v>0</v>
      </c>
      <c r="P82" s="214" t="s">
        <v>12</v>
      </c>
      <c r="Q82" s="217">
        <f>SUM(Q72:Q81)</f>
        <v>11850</v>
      </c>
      <c r="R82" s="216">
        <f>SUM(R72:R81)</f>
        <v>0</v>
      </c>
    </row>
    <row r="83" spans="7:14" ht="10.5" customHeight="1" thickBot="1">
      <c r="G83" s="17"/>
      <c r="M83" s="18"/>
      <c r="N83" s="19"/>
    </row>
    <row r="84" spans="1:14" ht="16.5" customHeight="1" thickBot="1">
      <c r="A84" s="372" t="s">
        <v>587</v>
      </c>
      <c r="B84" s="20"/>
      <c r="C84" s="140" t="s">
        <v>472</v>
      </c>
      <c r="D84" s="111" t="s">
        <v>442</v>
      </c>
      <c r="E84" s="21"/>
      <c r="F84" s="22" t="s">
        <v>3</v>
      </c>
      <c r="G84" s="197">
        <f>SUM(B93,E93,H93,K93,N93,Q93)</f>
        <v>9900</v>
      </c>
      <c r="H84" s="23" t="s">
        <v>4</v>
      </c>
      <c r="I84" s="196">
        <f>SUM(C93,F93,I93,L93,O93,R93)</f>
        <v>0</v>
      </c>
      <c r="J84" s="24"/>
      <c r="K84" s="34"/>
      <c r="L84" s="35"/>
      <c r="M84" s="36"/>
      <c r="N84" s="25"/>
    </row>
    <row r="85" ht="3.75" customHeight="1" thickBot="1"/>
    <row r="86" spans="1:18" ht="15.75" customHeight="1">
      <c r="A86" s="112" t="s">
        <v>5</v>
      </c>
      <c r="B86" s="26"/>
      <c r="C86" s="27"/>
      <c r="D86" s="113" t="s">
        <v>6</v>
      </c>
      <c r="E86" s="26"/>
      <c r="F86" s="27"/>
      <c r="G86" s="113" t="s">
        <v>7</v>
      </c>
      <c r="H86" s="26"/>
      <c r="I86" s="27"/>
      <c r="J86" s="113" t="s">
        <v>309</v>
      </c>
      <c r="K86" s="26"/>
      <c r="L86" s="27"/>
      <c r="M86" s="112" t="s">
        <v>9</v>
      </c>
      <c r="N86" s="26"/>
      <c r="O86" s="27"/>
      <c r="P86" s="113" t="s">
        <v>8</v>
      </c>
      <c r="Q86" s="5"/>
      <c r="R86" s="6"/>
    </row>
    <row r="87" spans="1:18" ht="14.25" customHeight="1">
      <c r="A87" s="28" t="s">
        <v>10</v>
      </c>
      <c r="B87" s="29" t="s">
        <v>11</v>
      </c>
      <c r="C87" s="30"/>
      <c r="D87" s="28" t="s">
        <v>10</v>
      </c>
      <c r="E87" s="29" t="s">
        <v>11</v>
      </c>
      <c r="F87" s="30"/>
      <c r="G87" s="28" t="s">
        <v>10</v>
      </c>
      <c r="H87" s="29" t="s">
        <v>11</v>
      </c>
      <c r="I87" s="30"/>
      <c r="J87" s="28" t="s">
        <v>10</v>
      </c>
      <c r="K87" s="29" t="s">
        <v>11</v>
      </c>
      <c r="L87" s="30"/>
      <c r="M87" s="28" t="s">
        <v>10</v>
      </c>
      <c r="N87" s="29" t="s">
        <v>11</v>
      </c>
      <c r="O87" s="30"/>
      <c r="P87" s="266" t="s">
        <v>10</v>
      </c>
      <c r="Q87" s="271" t="s">
        <v>11</v>
      </c>
      <c r="R87" s="273"/>
    </row>
    <row r="88" spans="1:18" ht="13.5">
      <c r="A88" s="31"/>
      <c r="B88" s="96"/>
      <c r="C88" s="1"/>
      <c r="D88" s="31"/>
      <c r="E88" s="97"/>
      <c r="F88" s="1"/>
      <c r="G88" s="31" t="s">
        <v>94</v>
      </c>
      <c r="H88" s="97">
        <v>750</v>
      </c>
      <c r="I88" s="284"/>
      <c r="J88" s="31"/>
      <c r="K88" s="97"/>
      <c r="L88" s="1"/>
      <c r="M88" s="31"/>
      <c r="N88" s="97"/>
      <c r="O88" s="1"/>
      <c r="P88" s="31" t="s">
        <v>266</v>
      </c>
      <c r="Q88" s="100">
        <v>4750</v>
      </c>
      <c r="R88" s="284"/>
    </row>
    <row r="89" spans="1:18" ht="13.5">
      <c r="A89" s="31"/>
      <c r="B89" s="96"/>
      <c r="C89" s="1"/>
      <c r="D89" s="31"/>
      <c r="E89" s="97"/>
      <c r="F89" s="1"/>
      <c r="G89" s="31" t="s">
        <v>95</v>
      </c>
      <c r="H89" s="97">
        <v>350</v>
      </c>
      <c r="I89" s="284"/>
      <c r="J89" s="31"/>
      <c r="K89" s="97"/>
      <c r="L89" s="1"/>
      <c r="M89" s="31"/>
      <c r="N89" s="97"/>
      <c r="O89" s="1"/>
      <c r="P89" s="31" t="s">
        <v>267</v>
      </c>
      <c r="Q89" s="100">
        <v>1600</v>
      </c>
      <c r="R89" s="284"/>
    </row>
    <row r="90" spans="1:18" ht="13.5">
      <c r="A90" s="31"/>
      <c r="B90" s="96"/>
      <c r="C90" s="1"/>
      <c r="D90" s="31"/>
      <c r="E90" s="97"/>
      <c r="F90" s="1"/>
      <c r="G90" s="31"/>
      <c r="H90" s="97"/>
      <c r="I90" s="1"/>
      <c r="J90" s="31"/>
      <c r="K90" s="97"/>
      <c r="L90" s="1"/>
      <c r="M90" s="31"/>
      <c r="N90" s="97"/>
      <c r="O90" s="1"/>
      <c r="P90" s="31" t="s">
        <v>268</v>
      </c>
      <c r="Q90" s="100">
        <v>1450</v>
      </c>
      <c r="R90" s="284"/>
    </row>
    <row r="91" spans="1:18" ht="13.5">
      <c r="A91" s="31"/>
      <c r="B91" s="96"/>
      <c r="C91" s="1"/>
      <c r="D91" s="31"/>
      <c r="E91" s="97"/>
      <c r="F91" s="1"/>
      <c r="G91" s="31"/>
      <c r="H91" s="97"/>
      <c r="I91" s="1"/>
      <c r="J91" s="31"/>
      <c r="K91" s="97"/>
      <c r="L91" s="1"/>
      <c r="M91" s="31"/>
      <c r="N91" s="97"/>
      <c r="O91" s="1"/>
      <c r="P91" s="31" t="s">
        <v>269</v>
      </c>
      <c r="Q91" s="100">
        <v>1000</v>
      </c>
      <c r="R91" s="284"/>
    </row>
    <row r="92" spans="1:18" ht="13.5">
      <c r="A92" s="224"/>
      <c r="B92" s="98"/>
      <c r="C92" s="143"/>
      <c r="D92" s="230"/>
      <c r="E92" s="231"/>
      <c r="F92" s="143"/>
      <c r="G92" s="187"/>
      <c r="H92" s="98"/>
      <c r="I92" s="143"/>
      <c r="J92" s="187"/>
      <c r="K92" s="98"/>
      <c r="L92" s="143"/>
      <c r="M92" s="187"/>
      <c r="N92" s="98"/>
      <c r="O92" s="143"/>
      <c r="P92" s="187"/>
      <c r="Q92" s="195"/>
      <c r="R92" s="143"/>
    </row>
    <row r="93" spans="1:18" ht="14.25" thickBot="1">
      <c r="A93" s="214" t="s">
        <v>12</v>
      </c>
      <c r="B93" s="215">
        <f>SUM(B88:B92)</f>
        <v>0</v>
      </c>
      <c r="C93" s="216">
        <f>SUM(C88:C92)</f>
        <v>0</v>
      </c>
      <c r="D93" s="214" t="s">
        <v>12</v>
      </c>
      <c r="E93" s="215">
        <f>SUM(E88:E92)</f>
        <v>0</v>
      </c>
      <c r="F93" s="216">
        <f>SUM(F88:F92)</f>
        <v>0</v>
      </c>
      <c r="G93" s="214" t="s">
        <v>12</v>
      </c>
      <c r="H93" s="215">
        <f>SUM(H88:H92)</f>
        <v>1100</v>
      </c>
      <c r="I93" s="216">
        <f>SUM(I88:I92)</f>
        <v>0</v>
      </c>
      <c r="J93" s="214" t="s">
        <v>12</v>
      </c>
      <c r="K93" s="215">
        <f>SUM(K88:K92)</f>
        <v>0</v>
      </c>
      <c r="L93" s="216">
        <f>SUM(L88:L92)</f>
        <v>0</v>
      </c>
      <c r="M93" s="214" t="s">
        <v>12</v>
      </c>
      <c r="N93" s="215">
        <f>SUM(N88:N92)</f>
        <v>0</v>
      </c>
      <c r="O93" s="216">
        <f>SUM(O88:O92)</f>
        <v>0</v>
      </c>
      <c r="P93" s="214" t="s">
        <v>12</v>
      </c>
      <c r="Q93" s="217">
        <f>SUM(Q88:Q92)</f>
        <v>8800</v>
      </c>
      <c r="R93" s="216">
        <f>SUM(R88:R92)</f>
        <v>0</v>
      </c>
    </row>
  </sheetData>
  <sheetProtection/>
  <mergeCells count="2">
    <mergeCell ref="F2:I2"/>
    <mergeCell ref="J25:L26"/>
  </mergeCells>
  <conditionalFormatting sqref="C63:C66 F63:F66 I63:I66 L63:L66 O63:O66 R63:R66 C88:C93 F88:F93 L72:L73 L88:L93 O88:O93 L53 O46:O52 C18:C30 O36:O43 C9:C16 F9:F30 F32:F52 I9:I30 I32:I52 L9:L17 L20:L24 L48:L50 O9:O30 R9:R30 I88:I93 R88:R93 I72:I79 L78:L79 O72:O79 F72:F79 C72:C79 R72:R79 R81:R82 C81:C82 F81:F82 O81:O82 L81:L82 I81:I82 R55:R57 I55:I57 F55:F57 O55:O57 L55:L57 R32:R52 L32:L37 L39:L45 C32:C57">
    <cfRule type="cellIs" priority="20" dxfId="122" operator="greaterThan" stopIfTrue="1">
      <formula>B9</formula>
    </cfRule>
  </conditionalFormatting>
  <conditionalFormatting sqref="O44:O45">
    <cfRule type="cellIs" priority="18" dxfId="122" operator="greaterThan" stopIfTrue="1">
      <formula>N44</formula>
    </cfRule>
  </conditionalFormatting>
  <conditionalFormatting sqref="L46">
    <cfRule type="cellIs" priority="17" dxfId="122" operator="greaterThan" stopIfTrue="1">
      <formula>K46</formula>
    </cfRule>
  </conditionalFormatting>
  <conditionalFormatting sqref="L51">
    <cfRule type="cellIs" priority="16" dxfId="122" operator="greaterThan" stopIfTrue="1">
      <formula>K51</formula>
    </cfRule>
  </conditionalFormatting>
  <conditionalFormatting sqref="L74">
    <cfRule type="cellIs" priority="14" dxfId="122" operator="greaterThan" stopIfTrue="1">
      <formula>K74</formula>
    </cfRule>
  </conditionalFormatting>
  <conditionalFormatting sqref="C17">
    <cfRule type="cellIs" priority="13" dxfId="122" operator="greaterThan" stopIfTrue="1">
      <formula>B17</formula>
    </cfRule>
  </conditionalFormatting>
  <conditionalFormatting sqref="B36">
    <cfRule type="cellIs" priority="12" dxfId="122" operator="greaterThan" stopIfTrue="1">
      <formula>A36</formula>
    </cfRule>
  </conditionalFormatting>
  <conditionalFormatting sqref="C31 R31 I31 F31">
    <cfRule type="cellIs" priority="11" dxfId="122" operator="greaterThan" stopIfTrue="1">
      <formula>B31</formula>
    </cfRule>
  </conditionalFormatting>
  <conditionalFormatting sqref="L28:L31">
    <cfRule type="cellIs" priority="10" dxfId="122" operator="greaterThan" stopIfTrue="1">
      <formula>K28</formula>
    </cfRule>
  </conditionalFormatting>
  <conditionalFormatting sqref="L47">
    <cfRule type="cellIs" priority="9" dxfId="122" operator="greaterThan" stopIfTrue="1">
      <formula>K47</formula>
    </cfRule>
  </conditionalFormatting>
  <conditionalFormatting sqref="L52">
    <cfRule type="cellIs" priority="8" dxfId="122" operator="greaterThan" stopIfTrue="1">
      <formula>K52</formula>
    </cfRule>
  </conditionalFormatting>
  <conditionalFormatting sqref="O31:O35">
    <cfRule type="cellIs" priority="7" dxfId="122" operator="greaterThan" stopIfTrue="1">
      <formula>N31</formula>
    </cfRule>
  </conditionalFormatting>
  <conditionalFormatting sqref="L77">
    <cfRule type="cellIs" priority="6" dxfId="122" operator="greaterThan" stopIfTrue="1">
      <formula>K77</formula>
    </cfRule>
  </conditionalFormatting>
  <conditionalFormatting sqref="I80 L80 O80 F80 C80 R80">
    <cfRule type="cellIs" priority="3" dxfId="122" operator="greaterThan" stopIfTrue="1">
      <formula>B80</formula>
    </cfRule>
  </conditionalFormatting>
  <conditionalFormatting sqref="L54 L38">
    <cfRule type="cellIs" priority="2" dxfId="123" operator="greaterThan" stopIfTrue="1">
      <formula>K38</formula>
    </cfRule>
  </conditionalFormatting>
  <conditionalFormatting sqref="R53:R54">
    <cfRule type="cellIs" priority="1" dxfId="123" operator="greaterThan" stopIfTrue="1">
      <formula>Q53</formula>
    </cfRule>
  </conditionalFormatting>
  <printOptions horizontalCentered="1"/>
  <pageMargins left="0.1968503937007874" right="0.1968503937007874" top="0.5905511811023623" bottom="0" header="0.2755905511811024" footer="0.1968503937007874"/>
  <pageSetup horizontalDpi="600" verticalDpi="600" orientation="portrait" paperSize="9" scale="69" r:id="rId4"/>
  <headerFooter alignWithMargins="0">
    <oddHeader>&amp;L&amp;16折込広告企画書　　岡山県　No．１</oddHeader>
    <oddFooter>&amp;C
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2"/>
  <sheetViews>
    <sheetView zoomScale="90" zoomScaleNormal="90" workbookViewId="0" topLeftCell="A1">
      <selection activeCell="N48" sqref="N48"/>
    </sheetView>
  </sheetViews>
  <sheetFormatPr defaultColWidth="8.875" defaultRowHeight="13.5"/>
  <cols>
    <col min="1" max="1" width="9.00390625" style="16" customWidth="1"/>
    <col min="2" max="2" width="7.375" style="16" customWidth="1"/>
    <col min="3" max="3" width="7.00390625" style="16" customWidth="1"/>
    <col min="4" max="4" width="9.00390625" style="16" customWidth="1"/>
    <col min="5" max="5" width="7.375" style="16" customWidth="1"/>
    <col min="6" max="6" width="7.00390625" style="16" customWidth="1"/>
    <col min="7" max="7" width="9.00390625" style="16" customWidth="1"/>
    <col min="8" max="8" width="7.375" style="16" customWidth="1"/>
    <col min="9" max="9" width="7.00390625" style="16" customWidth="1"/>
    <col min="10" max="10" width="9.00390625" style="16" customWidth="1"/>
    <col min="11" max="11" width="7.375" style="16" customWidth="1"/>
    <col min="12" max="12" width="7.00390625" style="16" customWidth="1"/>
    <col min="13" max="13" width="9.00390625" style="16" customWidth="1"/>
    <col min="14" max="14" width="7.375" style="16" customWidth="1"/>
    <col min="15" max="15" width="7.00390625" style="16" customWidth="1"/>
    <col min="16" max="16" width="9.00390625" style="16" customWidth="1"/>
    <col min="17" max="17" width="7.375" style="16" customWidth="1"/>
    <col min="18" max="18" width="7.00390625" style="16" customWidth="1"/>
    <col min="19" max="19" width="1.625" style="16" customWidth="1"/>
    <col min="20" max="16384" width="8.875" style="16" customWidth="1"/>
  </cols>
  <sheetData>
    <row r="1" spans="1:16" ht="12.75" customHeight="1">
      <c r="A1" s="107" t="s">
        <v>0</v>
      </c>
      <c r="B1" s="3"/>
      <c r="C1" s="3"/>
      <c r="D1" s="4"/>
      <c r="E1" s="4"/>
      <c r="F1" s="108" t="s">
        <v>13</v>
      </c>
      <c r="G1" s="5"/>
      <c r="H1" s="5"/>
      <c r="I1" s="4"/>
      <c r="J1" s="109" t="s">
        <v>1</v>
      </c>
      <c r="K1" s="110" t="s">
        <v>2</v>
      </c>
      <c r="L1" s="5"/>
      <c r="M1" s="4"/>
      <c r="N1" s="110" t="s">
        <v>15</v>
      </c>
      <c r="O1" s="6"/>
      <c r="P1" s="7"/>
    </row>
    <row r="2" spans="1:16" ht="25.5" customHeight="1" thickBot="1">
      <c r="A2" s="105">
        <f>'岡山市・御津郡・赤磐市・瀬戸内市'!A2</f>
        <v>0</v>
      </c>
      <c r="B2" s="8"/>
      <c r="C2" s="8"/>
      <c r="D2" s="9"/>
      <c r="E2" s="10"/>
      <c r="F2" s="411" t="str">
        <f>'岡山市・御津郡・赤磐市・瀬戸内市'!F2</f>
        <v>平成　　　年　　　月　　　日</v>
      </c>
      <c r="G2" s="412"/>
      <c r="H2" s="412"/>
      <c r="I2" s="413"/>
      <c r="J2" s="106">
        <f>'岡山市・御津郡・赤磐市・瀬戸内市'!J2</f>
        <v>0</v>
      </c>
      <c r="K2" s="11">
        <f>'岡山市・御津郡・赤磐市・瀬戸内市'!K2</f>
        <v>0</v>
      </c>
      <c r="L2" s="12"/>
      <c r="M2" s="13"/>
      <c r="N2" s="14"/>
      <c r="O2" s="15"/>
      <c r="P2" s="66"/>
    </row>
    <row r="3" spans="7:16" ht="13.5" customHeight="1" thickBot="1">
      <c r="G3" s="17"/>
      <c r="M3" s="18"/>
      <c r="P3" s="17" t="s">
        <v>334</v>
      </c>
    </row>
    <row r="4" spans="1:16" ht="16.5" customHeight="1" thickBot="1">
      <c r="A4" s="372" t="s">
        <v>587</v>
      </c>
      <c r="B4" s="20"/>
      <c r="C4" s="140" t="s">
        <v>347</v>
      </c>
      <c r="D4" s="111" t="s">
        <v>96</v>
      </c>
      <c r="E4" s="21"/>
      <c r="F4" s="22" t="s">
        <v>3</v>
      </c>
      <c r="G4" s="197">
        <f>SUM(B16,E16,H16,K16,N16,Q16)</f>
        <v>11950</v>
      </c>
      <c r="H4" s="23" t="s">
        <v>4</v>
      </c>
      <c r="I4" s="196">
        <f>SUM(C16,F16,I16,L16,O16,R16)</f>
        <v>0</v>
      </c>
      <c r="J4" s="24"/>
      <c r="K4" s="34"/>
      <c r="L4" s="63" t="s">
        <v>39</v>
      </c>
      <c r="M4" s="64">
        <f>SUM(I4,I18,I28,I75)</f>
        <v>0</v>
      </c>
      <c r="P4" s="116" t="s">
        <v>335</v>
      </c>
    </row>
    <row r="5" ht="3.75" customHeight="1" thickBot="1"/>
    <row r="6" spans="1:18" ht="15.75" customHeight="1">
      <c r="A6" s="112" t="s">
        <v>5</v>
      </c>
      <c r="B6" s="26"/>
      <c r="C6" s="27"/>
      <c r="D6" s="113" t="s">
        <v>6</v>
      </c>
      <c r="E6" s="26"/>
      <c r="F6" s="27"/>
      <c r="G6" s="113" t="s">
        <v>7</v>
      </c>
      <c r="H6" s="26"/>
      <c r="I6" s="27"/>
      <c r="J6" s="113" t="s">
        <v>97</v>
      </c>
      <c r="K6" s="26"/>
      <c r="L6" s="27"/>
      <c r="M6" s="112" t="s">
        <v>377</v>
      </c>
      <c r="N6" s="26"/>
      <c r="O6" s="27"/>
      <c r="P6" s="113" t="s">
        <v>8</v>
      </c>
      <c r="Q6" s="5"/>
      <c r="R6" s="6"/>
    </row>
    <row r="7" spans="1:18" ht="14.25" customHeight="1">
      <c r="A7" s="28" t="s">
        <v>10</v>
      </c>
      <c r="B7" s="29" t="s">
        <v>11</v>
      </c>
      <c r="C7" s="30"/>
      <c r="D7" s="28" t="s">
        <v>10</v>
      </c>
      <c r="E7" s="29" t="s">
        <v>11</v>
      </c>
      <c r="F7" s="30"/>
      <c r="G7" s="28" t="s">
        <v>10</v>
      </c>
      <c r="H7" s="29" t="s">
        <v>11</v>
      </c>
      <c r="I7" s="30"/>
      <c r="J7" s="28" t="s">
        <v>10</v>
      </c>
      <c r="K7" s="29" t="s">
        <v>11</v>
      </c>
      <c r="L7" s="30"/>
      <c r="M7" s="28" t="s">
        <v>10</v>
      </c>
      <c r="N7" s="29" t="s">
        <v>11</v>
      </c>
      <c r="O7" s="30"/>
      <c r="P7" s="266" t="s">
        <v>10</v>
      </c>
      <c r="Q7" s="267" t="s">
        <v>11</v>
      </c>
      <c r="R7" s="268"/>
    </row>
    <row r="8" spans="1:18" ht="13.5">
      <c r="A8" s="31"/>
      <c r="B8" s="96"/>
      <c r="C8" s="1"/>
      <c r="D8" s="31" t="s">
        <v>99</v>
      </c>
      <c r="E8" s="97">
        <v>550</v>
      </c>
      <c r="F8" s="284"/>
      <c r="G8" s="31" t="s">
        <v>98</v>
      </c>
      <c r="H8" s="97">
        <v>650</v>
      </c>
      <c r="I8" s="284"/>
      <c r="J8" s="31"/>
      <c r="K8" s="97"/>
      <c r="L8" s="1"/>
      <c r="M8" s="319" t="s">
        <v>430</v>
      </c>
      <c r="N8" s="97">
        <v>250</v>
      </c>
      <c r="O8" s="284"/>
      <c r="P8" s="31" t="s">
        <v>270</v>
      </c>
      <c r="Q8" s="194">
        <v>2100</v>
      </c>
      <c r="R8" s="284"/>
    </row>
    <row r="9" spans="1:18" ht="13.5">
      <c r="A9" s="31"/>
      <c r="B9" s="96"/>
      <c r="C9" s="1"/>
      <c r="D9" s="31" t="s">
        <v>100</v>
      </c>
      <c r="E9" s="97">
        <v>200</v>
      </c>
      <c r="F9" s="284"/>
      <c r="G9" s="31" t="s">
        <v>100</v>
      </c>
      <c r="H9" s="97">
        <v>400</v>
      </c>
      <c r="I9" s="284"/>
      <c r="J9" s="31"/>
      <c r="K9" s="97"/>
      <c r="L9" s="1"/>
      <c r="M9" s="31" t="s">
        <v>378</v>
      </c>
      <c r="N9" s="97">
        <v>100</v>
      </c>
      <c r="O9" s="284"/>
      <c r="P9" s="31" t="s">
        <v>271</v>
      </c>
      <c r="Q9" s="100">
        <v>1500</v>
      </c>
      <c r="R9" s="284"/>
    </row>
    <row r="10" spans="1:18" ht="13.5">
      <c r="A10" s="251"/>
      <c r="B10" s="96"/>
      <c r="C10" s="1"/>
      <c r="D10" s="31" t="s">
        <v>278</v>
      </c>
      <c r="E10" s="97">
        <v>500</v>
      </c>
      <c r="F10" s="284"/>
      <c r="G10" s="31" t="s">
        <v>101</v>
      </c>
      <c r="H10" s="97">
        <v>200</v>
      </c>
      <c r="I10" s="284"/>
      <c r="J10" s="31"/>
      <c r="K10" s="97"/>
      <c r="L10" s="1"/>
      <c r="M10" s="31"/>
      <c r="N10" s="97"/>
      <c r="O10" s="1"/>
      <c r="P10" s="31" t="s">
        <v>272</v>
      </c>
      <c r="Q10" s="100">
        <v>1500</v>
      </c>
      <c r="R10" s="284"/>
    </row>
    <row r="11" spans="1:18" ht="13.5">
      <c r="A11" s="31"/>
      <c r="B11" s="96"/>
      <c r="C11" s="1"/>
      <c r="D11" s="31"/>
      <c r="E11" s="97"/>
      <c r="F11" s="1"/>
      <c r="G11" s="31" t="s">
        <v>103</v>
      </c>
      <c r="H11" s="97">
        <v>300</v>
      </c>
      <c r="I11" s="284"/>
      <c r="J11" s="31"/>
      <c r="K11" s="97"/>
      <c r="L11" s="1"/>
      <c r="M11" s="31"/>
      <c r="N11" s="97"/>
      <c r="O11" s="1"/>
      <c r="P11" s="31" t="s">
        <v>273</v>
      </c>
      <c r="Q11" s="100">
        <v>850</v>
      </c>
      <c r="R11" s="284"/>
    </row>
    <row r="12" spans="1:18" ht="13.5">
      <c r="A12" s="31"/>
      <c r="B12" s="96"/>
      <c r="C12" s="1"/>
      <c r="D12" s="33"/>
      <c r="E12" s="97"/>
      <c r="F12" s="1"/>
      <c r="G12" s="33"/>
      <c r="H12" s="97"/>
      <c r="I12" s="1"/>
      <c r="J12" s="33"/>
      <c r="K12" s="97"/>
      <c r="L12" s="1"/>
      <c r="M12" s="33"/>
      <c r="N12" s="97"/>
      <c r="O12" s="1"/>
      <c r="P12" s="33" t="s">
        <v>276</v>
      </c>
      <c r="Q12" s="100">
        <v>1300</v>
      </c>
      <c r="R12" s="284"/>
    </row>
    <row r="13" spans="1:18" ht="13.5">
      <c r="A13" s="31"/>
      <c r="B13" s="96"/>
      <c r="C13" s="1"/>
      <c r="D13" s="33"/>
      <c r="E13" s="97"/>
      <c r="F13" s="1"/>
      <c r="G13" s="33"/>
      <c r="H13" s="97"/>
      <c r="I13" s="1"/>
      <c r="J13" s="33"/>
      <c r="K13" s="97"/>
      <c r="L13" s="1"/>
      <c r="M13" s="33"/>
      <c r="N13" s="97"/>
      <c r="O13" s="1"/>
      <c r="P13" s="282" t="s">
        <v>464</v>
      </c>
      <c r="Q13" s="287">
        <v>1550</v>
      </c>
      <c r="R13" s="284"/>
    </row>
    <row r="14" spans="1:18" ht="13.5">
      <c r="A14" s="31"/>
      <c r="B14" s="96"/>
      <c r="C14" s="1"/>
      <c r="D14" s="33"/>
      <c r="E14" s="97"/>
      <c r="F14" s="1"/>
      <c r="G14" s="33"/>
      <c r="H14" s="97"/>
      <c r="I14" s="1"/>
      <c r="J14" s="33"/>
      <c r="K14" s="97"/>
      <c r="L14" s="1"/>
      <c r="M14" s="33"/>
      <c r="N14" s="97"/>
      <c r="O14" s="1"/>
      <c r="P14" s="282" t="s">
        <v>465</v>
      </c>
      <c r="Q14" s="287">
        <v>0</v>
      </c>
      <c r="R14" s="284"/>
    </row>
    <row r="15" spans="1:18" ht="13.5">
      <c r="A15" s="142"/>
      <c r="B15" s="98"/>
      <c r="C15" s="143"/>
      <c r="D15" s="230"/>
      <c r="E15" s="231"/>
      <c r="F15" s="143"/>
      <c r="G15" s="187"/>
      <c r="H15" s="98"/>
      <c r="I15" s="143"/>
      <c r="J15" s="187"/>
      <c r="K15" s="98"/>
      <c r="L15" s="143"/>
      <c r="M15" s="187"/>
      <c r="N15" s="98"/>
      <c r="O15" s="143"/>
      <c r="P15" s="187"/>
      <c r="Q15" s="195"/>
      <c r="R15" s="143"/>
    </row>
    <row r="16" spans="1:18" ht="14.25" thickBot="1">
      <c r="A16" s="214" t="s">
        <v>12</v>
      </c>
      <c r="B16" s="215">
        <f>SUM(B8:B15)</f>
        <v>0</v>
      </c>
      <c r="C16" s="216">
        <f>SUM(C8:C15)</f>
        <v>0</v>
      </c>
      <c r="D16" s="214" t="s">
        <v>12</v>
      </c>
      <c r="E16" s="215">
        <f>SUM(E8:E15)</f>
        <v>1250</v>
      </c>
      <c r="F16" s="216">
        <f>SUM(F8:F15)</f>
        <v>0</v>
      </c>
      <c r="G16" s="214" t="s">
        <v>12</v>
      </c>
      <c r="H16" s="215">
        <f>SUM(H8:H15)</f>
        <v>1550</v>
      </c>
      <c r="I16" s="216">
        <f>SUM(I8:I15)</f>
        <v>0</v>
      </c>
      <c r="J16" s="214" t="s">
        <v>12</v>
      </c>
      <c r="K16" s="215">
        <f>SUM(K8:K15)</f>
        <v>0</v>
      </c>
      <c r="L16" s="216">
        <f>SUM(L8:L15)</f>
        <v>0</v>
      </c>
      <c r="M16" s="324" t="s">
        <v>12</v>
      </c>
      <c r="N16" s="215">
        <f>SUM(N8:N15)</f>
        <v>350</v>
      </c>
      <c r="O16" s="216">
        <f>SUM(O8:O15)</f>
        <v>0</v>
      </c>
      <c r="P16" s="324" t="s">
        <v>12</v>
      </c>
      <c r="Q16" s="217">
        <f>SUM(Q8:Q15)</f>
        <v>8800</v>
      </c>
      <c r="R16" s="216">
        <f>SUM(R8:R15)</f>
        <v>0</v>
      </c>
    </row>
    <row r="17" spans="7:16" ht="10.5" customHeight="1" thickBot="1">
      <c r="G17" s="17"/>
      <c r="M17" s="18"/>
      <c r="N17" s="19"/>
      <c r="O17" s="325"/>
      <c r="P17" s="325"/>
    </row>
    <row r="18" spans="1:16" ht="16.5" customHeight="1" thickBot="1">
      <c r="A18" s="372" t="s">
        <v>587</v>
      </c>
      <c r="B18" s="20"/>
      <c r="C18" s="140" t="s">
        <v>348</v>
      </c>
      <c r="D18" s="111" t="s">
        <v>102</v>
      </c>
      <c r="E18" s="21"/>
      <c r="F18" s="22" t="s">
        <v>3</v>
      </c>
      <c r="G18" s="197">
        <f>SUM(B26,E26,H26,K26,N26,Q26)</f>
        <v>4650</v>
      </c>
      <c r="H18" s="23" t="s">
        <v>4</v>
      </c>
      <c r="I18" s="196">
        <f>SUM(C26,F26,I26,L26,O26,R26)</f>
        <v>0</v>
      </c>
      <c r="J18" s="24"/>
      <c r="K18" s="34"/>
      <c r="L18" s="35"/>
      <c r="M18" s="326"/>
      <c r="N18" s="25"/>
      <c r="O18" s="325"/>
      <c r="P18" s="325"/>
    </row>
    <row r="19" spans="13:16" ht="3.75" customHeight="1" thickBot="1">
      <c r="M19" s="325"/>
      <c r="N19" s="325"/>
      <c r="O19" s="325"/>
      <c r="P19" s="325"/>
    </row>
    <row r="20" spans="1:18" ht="15.75" customHeight="1">
      <c r="A20" s="112" t="s">
        <v>5</v>
      </c>
      <c r="B20" s="26"/>
      <c r="C20" s="27"/>
      <c r="D20" s="113" t="s">
        <v>6</v>
      </c>
      <c r="E20" s="26"/>
      <c r="F20" s="27"/>
      <c r="G20" s="113" t="s">
        <v>7</v>
      </c>
      <c r="H20" s="26"/>
      <c r="I20" s="27"/>
      <c r="J20" s="113" t="s">
        <v>97</v>
      </c>
      <c r="K20" s="26"/>
      <c r="L20" s="27"/>
      <c r="M20" s="112" t="s">
        <v>377</v>
      </c>
      <c r="N20" s="327"/>
      <c r="O20" s="328"/>
      <c r="P20" s="113" t="s">
        <v>8</v>
      </c>
      <c r="Q20" s="5"/>
      <c r="R20" s="6"/>
    </row>
    <row r="21" spans="1:18" ht="14.25" customHeight="1">
      <c r="A21" s="28" t="s">
        <v>10</v>
      </c>
      <c r="B21" s="29" t="s">
        <v>11</v>
      </c>
      <c r="C21" s="30"/>
      <c r="D21" s="28" t="s">
        <v>10</v>
      </c>
      <c r="E21" s="29" t="s">
        <v>11</v>
      </c>
      <c r="F21" s="30"/>
      <c r="G21" s="28" t="s">
        <v>10</v>
      </c>
      <c r="H21" s="29" t="s">
        <v>11</v>
      </c>
      <c r="I21" s="30"/>
      <c r="J21" s="28" t="s">
        <v>10</v>
      </c>
      <c r="K21" s="29" t="s">
        <v>11</v>
      </c>
      <c r="L21" s="30"/>
      <c r="M21" s="266" t="s">
        <v>10</v>
      </c>
      <c r="N21" s="329" t="s">
        <v>11</v>
      </c>
      <c r="O21" s="330"/>
      <c r="P21" s="266" t="s">
        <v>10</v>
      </c>
      <c r="Q21" s="267" t="s">
        <v>11</v>
      </c>
      <c r="R21" s="268"/>
    </row>
    <row r="22" spans="1:18" ht="13.5">
      <c r="A22" s="31"/>
      <c r="B22" s="96"/>
      <c r="C22" s="1"/>
      <c r="D22" s="31"/>
      <c r="E22" s="97"/>
      <c r="F22" s="1"/>
      <c r="G22" s="31" t="s">
        <v>104</v>
      </c>
      <c r="H22" s="97">
        <v>450</v>
      </c>
      <c r="I22" s="284"/>
      <c r="J22" s="31"/>
      <c r="K22" s="97"/>
      <c r="L22" s="1"/>
      <c r="M22" s="31"/>
      <c r="N22" s="97"/>
      <c r="O22" s="1"/>
      <c r="P22" s="31" t="s">
        <v>274</v>
      </c>
      <c r="Q22" s="194">
        <v>1950</v>
      </c>
      <c r="R22" s="284"/>
    </row>
    <row r="23" spans="1:18" ht="13.5">
      <c r="A23" s="31"/>
      <c r="B23" s="96"/>
      <c r="C23" s="1"/>
      <c r="D23" s="31"/>
      <c r="E23" s="97"/>
      <c r="F23" s="1"/>
      <c r="G23" s="31"/>
      <c r="H23" s="97"/>
      <c r="I23" s="1"/>
      <c r="J23" s="31"/>
      <c r="K23" s="97"/>
      <c r="L23" s="1"/>
      <c r="M23" s="31"/>
      <c r="N23" s="97"/>
      <c r="O23" s="1"/>
      <c r="P23" s="31" t="s">
        <v>275</v>
      </c>
      <c r="Q23" s="100">
        <v>1250</v>
      </c>
      <c r="R23" s="284"/>
    </row>
    <row r="24" spans="1:18" ht="13.5">
      <c r="A24" s="31"/>
      <c r="B24" s="97"/>
      <c r="C24" s="1"/>
      <c r="D24" s="32"/>
      <c r="E24" s="192"/>
      <c r="F24" s="1"/>
      <c r="G24" s="33"/>
      <c r="H24" s="97"/>
      <c r="I24" s="1"/>
      <c r="J24" s="33"/>
      <c r="K24" s="97"/>
      <c r="L24" s="1"/>
      <c r="M24" s="33"/>
      <c r="N24" s="97"/>
      <c r="O24" s="1"/>
      <c r="P24" s="33" t="s">
        <v>277</v>
      </c>
      <c r="Q24" s="100">
        <v>1000</v>
      </c>
      <c r="R24" s="284"/>
    </row>
    <row r="25" spans="1:18" ht="13.5">
      <c r="A25" s="142"/>
      <c r="B25" s="98"/>
      <c r="C25" s="143"/>
      <c r="D25" s="230"/>
      <c r="E25" s="231"/>
      <c r="F25" s="143"/>
      <c r="G25" s="187"/>
      <c r="H25" s="98"/>
      <c r="I25" s="143"/>
      <c r="J25" s="187"/>
      <c r="K25" s="98"/>
      <c r="L25" s="143"/>
      <c r="M25" s="187"/>
      <c r="N25" s="98"/>
      <c r="O25" s="143"/>
      <c r="P25" s="187"/>
      <c r="Q25" s="195"/>
      <c r="R25" s="143"/>
    </row>
    <row r="26" spans="1:18" ht="14.25" thickBot="1">
      <c r="A26" s="214" t="s">
        <v>12</v>
      </c>
      <c r="B26" s="215">
        <f>SUM(B22:B25)</f>
        <v>0</v>
      </c>
      <c r="C26" s="216">
        <f>SUM(C22:C25)</f>
        <v>0</v>
      </c>
      <c r="D26" s="214" t="s">
        <v>12</v>
      </c>
      <c r="E26" s="215">
        <f>SUM(E22:E25)</f>
        <v>0</v>
      </c>
      <c r="F26" s="216">
        <f>SUM(F22:F25)</f>
        <v>0</v>
      </c>
      <c r="G26" s="214" t="s">
        <v>12</v>
      </c>
      <c r="H26" s="215">
        <f>SUM(H22:H25)</f>
        <v>450</v>
      </c>
      <c r="I26" s="216">
        <f>SUM(I22:I25)</f>
        <v>0</v>
      </c>
      <c r="J26" s="214" t="s">
        <v>12</v>
      </c>
      <c r="K26" s="215">
        <f>SUM(K22:K25)</f>
        <v>0</v>
      </c>
      <c r="L26" s="216">
        <f>SUM(L22:L25)</f>
        <v>0</v>
      </c>
      <c r="M26" s="324" t="s">
        <v>12</v>
      </c>
      <c r="N26" s="215">
        <f>SUM(N22:N25)</f>
        <v>0</v>
      </c>
      <c r="O26" s="216">
        <f>SUM(O22:O25)</f>
        <v>0</v>
      </c>
      <c r="P26" s="324" t="s">
        <v>12</v>
      </c>
      <c r="Q26" s="217">
        <f>SUM(Q22:Q25)</f>
        <v>4200</v>
      </c>
      <c r="R26" s="216">
        <f>SUM(R22:R25)</f>
        <v>0</v>
      </c>
    </row>
    <row r="27" spans="7:16" ht="10.5" customHeight="1" thickBot="1">
      <c r="G27" s="17"/>
      <c r="M27" s="18"/>
      <c r="N27" s="19"/>
      <c r="O27" s="325"/>
      <c r="P27" s="325"/>
    </row>
    <row r="28" spans="1:16" ht="16.5" customHeight="1" thickBot="1">
      <c r="A28" s="372" t="s">
        <v>587</v>
      </c>
      <c r="B28" s="20"/>
      <c r="C28" s="140" t="s">
        <v>349</v>
      </c>
      <c r="D28" s="111" t="s">
        <v>312</v>
      </c>
      <c r="E28" s="21"/>
      <c r="F28" s="22" t="s">
        <v>3</v>
      </c>
      <c r="G28" s="197">
        <f>SUM(B73,E73,H73,K35,K73,Q73)</f>
        <v>148750</v>
      </c>
      <c r="H28" s="23" t="s">
        <v>4</v>
      </c>
      <c r="I28" s="196">
        <f>SUM(C73,F73,I73,L35,L73,R73)</f>
        <v>0</v>
      </c>
      <c r="J28" s="24"/>
      <c r="K28" s="34"/>
      <c r="L28" s="35"/>
      <c r="M28" s="326"/>
      <c r="N28" s="25"/>
      <c r="O28" s="325"/>
      <c r="P28" s="325"/>
    </row>
    <row r="29" spans="13:16" ht="3.75" customHeight="1" thickBot="1">
      <c r="M29" s="325"/>
      <c r="N29" s="325"/>
      <c r="O29" s="325"/>
      <c r="P29" s="325"/>
    </row>
    <row r="30" spans="1:18" ht="15.75" customHeight="1">
      <c r="A30" s="112" t="s">
        <v>5</v>
      </c>
      <c r="B30" s="26"/>
      <c r="C30" s="27"/>
      <c r="D30" s="113" t="s">
        <v>6</v>
      </c>
      <c r="E30" s="26"/>
      <c r="F30" s="27"/>
      <c r="G30" s="113" t="s">
        <v>7</v>
      </c>
      <c r="H30" s="26"/>
      <c r="I30" s="27"/>
      <c r="J30" s="113" t="s">
        <v>97</v>
      </c>
      <c r="K30" s="26"/>
      <c r="L30" s="27"/>
      <c r="M30" s="113" t="s">
        <v>558</v>
      </c>
      <c r="N30" s="327"/>
      <c r="O30" s="331"/>
      <c r="P30" s="113"/>
      <c r="Q30" s="5"/>
      <c r="R30" s="6"/>
    </row>
    <row r="31" spans="1:18" ht="14.25" customHeight="1">
      <c r="A31" s="28" t="s">
        <v>10</v>
      </c>
      <c r="B31" s="29" t="s">
        <v>11</v>
      </c>
      <c r="C31" s="30"/>
      <c r="D31" s="28" t="s">
        <v>10</v>
      </c>
      <c r="E31" s="29" t="s">
        <v>11</v>
      </c>
      <c r="F31" s="30"/>
      <c r="G31" s="28" t="s">
        <v>10</v>
      </c>
      <c r="H31" s="29" t="s">
        <v>11</v>
      </c>
      <c r="I31" s="30"/>
      <c r="J31" s="28" t="s">
        <v>10</v>
      </c>
      <c r="K31" s="29" t="s">
        <v>11</v>
      </c>
      <c r="L31" s="30"/>
      <c r="M31" s="266" t="s">
        <v>10</v>
      </c>
      <c r="N31" s="329" t="s">
        <v>11</v>
      </c>
      <c r="O31" s="332"/>
      <c r="P31" s="275" t="s">
        <v>10</v>
      </c>
      <c r="Q31" s="267" t="s">
        <v>11</v>
      </c>
      <c r="R31" s="268"/>
    </row>
    <row r="32" spans="1:18" ht="13.5">
      <c r="A32" s="69" t="s">
        <v>131</v>
      </c>
      <c r="B32" s="96"/>
      <c r="C32" s="1"/>
      <c r="D32" s="69" t="s">
        <v>131</v>
      </c>
      <c r="E32" s="96"/>
      <c r="F32" s="1"/>
      <c r="G32" s="69" t="s">
        <v>131</v>
      </c>
      <c r="H32" s="97"/>
      <c r="I32" s="1"/>
      <c r="J32" s="69" t="s">
        <v>131</v>
      </c>
      <c r="K32" s="97"/>
      <c r="L32" s="1"/>
      <c r="M32" s="69" t="s">
        <v>131</v>
      </c>
      <c r="N32" s="97"/>
      <c r="O32" s="68"/>
      <c r="P32" s="65" t="s">
        <v>130</v>
      </c>
      <c r="Q32" s="97"/>
      <c r="R32" s="357"/>
    </row>
    <row r="33" spans="1:18" ht="13.5">
      <c r="A33" s="94" t="s">
        <v>106</v>
      </c>
      <c r="B33" s="96">
        <v>0</v>
      </c>
      <c r="C33" s="284"/>
      <c r="D33" s="31" t="s">
        <v>106</v>
      </c>
      <c r="E33" s="96">
        <v>2200</v>
      </c>
      <c r="F33" s="284"/>
      <c r="G33" s="31" t="s">
        <v>113</v>
      </c>
      <c r="H33" s="97">
        <v>1450</v>
      </c>
      <c r="I33" s="284"/>
      <c r="J33" s="31" t="s">
        <v>422</v>
      </c>
      <c r="K33" s="97">
        <v>1250</v>
      </c>
      <c r="L33" s="284"/>
      <c r="M33" s="31" t="s">
        <v>120</v>
      </c>
      <c r="N33" s="97">
        <v>3950</v>
      </c>
      <c r="O33" s="284"/>
      <c r="P33" s="289" t="s">
        <v>419</v>
      </c>
      <c r="Q33" s="97">
        <v>2300</v>
      </c>
      <c r="R33" s="284"/>
    </row>
    <row r="34" spans="1:18" ht="13.5">
      <c r="A34" s="31" t="s">
        <v>105</v>
      </c>
      <c r="B34" s="96">
        <v>0</v>
      </c>
      <c r="C34" s="1"/>
      <c r="D34" s="31" t="s">
        <v>509</v>
      </c>
      <c r="E34" s="281">
        <v>450</v>
      </c>
      <c r="F34" s="284"/>
      <c r="G34" s="31" t="s">
        <v>114</v>
      </c>
      <c r="H34" s="97">
        <v>1200</v>
      </c>
      <c r="I34" s="284"/>
      <c r="J34" s="31"/>
      <c r="K34" s="97"/>
      <c r="L34" s="1"/>
      <c r="M34" s="31" t="s">
        <v>121</v>
      </c>
      <c r="N34" s="97"/>
      <c r="O34" s="1"/>
      <c r="P34" s="286" t="s">
        <v>109</v>
      </c>
      <c r="Q34" s="97">
        <v>2250</v>
      </c>
      <c r="R34" s="284"/>
    </row>
    <row r="35" spans="1:18" ht="14.25" thickBot="1">
      <c r="A35" s="282" t="s">
        <v>565</v>
      </c>
      <c r="B35" s="96">
        <v>2100</v>
      </c>
      <c r="C35" s="284"/>
      <c r="D35" s="282" t="s">
        <v>110</v>
      </c>
      <c r="E35" s="308">
        <v>7900</v>
      </c>
      <c r="F35" s="284"/>
      <c r="G35" s="31" t="s">
        <v>115</v>
      </c>
      <c r="H35" s="97">
        <v>1300</v>
      </c>
      <c r="I35" s="284"/>
      <c r="J35" s="208" t="s">
        <v>12</v>
      </c>
      <c r="K35" s="98">
        <f>SUM(K32:K34)</f>
        <v>1250</v>
      </c>
      <c r="L35" s="143">
        <f>SUM(L32:L34)</f>
        <v>0</v>
      </c>
      <c r="M35" s="31" t="s">
        <v>122</v>
      </c>
      <c r="N35" s="97">
        <v>850</v>
      </c>
      <c r="O35" s="284"/>
      <c r="P35" s="289" t="s">
        <v>411</v>
      </c>
      <c r="Q35" s="97">
        <v>3000</v>
      </c>
      <c r="R35" s="284"/>
    </row>
    <row r="36" spans="1:18" ht="13.5">
      <c r="A36" s="282" t="s">
        <v>108</v>
      </c>
      <c r="B36" s="96">
        <v>2200</v>
      </c>
      <c r="C36" s="284"/>
      <c r="D36" s="282" t="s">
        <v>537</v>
      </c>
      <c r="E36" s="308">
        <v>2350</v>
      </c>
      <c r="F36" s="284"/>
      <c r="G36" s="31" t="s">
        <v>577</v>
      </c>
      <c r="H36" s="145">
        <v>1350</v>
      </c>
      <c r="I36" s="1"/>
      <c r="J36" s="420" t="s">
        <v>376</v>
      </c>
      <c r="K36" s="426"/>
      <c r="L36" s="427"/>
      <c r="M36" s="31" t="s">
        <v>123</v>
      </c>
      <c r="N36" s="97">
        <v>4150</v>
      </c>
      <c r="O36" s="284"/>
      <c r="P36" s="289" t="s">
        <v>413</v>
      </c>
      <c r="Q36" s="97">
        <v>1150</v>
      </c>
      <c r="R36" s="284"/>
    </row>
    <row r="37" spans="1:18" ht="14.25" thickBot="1">
      <c r="A37" s="282"/>
      <c r="B37" s="96"/>
      <c r="C37" s="1"/>
      <c r="D37" s="282" t="s">
        <v>111</v>
      </c>
      <c r="E37" s="308">
        <v>700</v>
      </c>
      <c r="F37" s="284"/>
      <c r="G37" s="31" t="s">
        <v>107</v>
      </c>
      <c r="H37" s="97">
        <v>1550</v>
      </c>
      <c r="I37" s="284"/>
      <c r="J37" s="428"/>
      <c r="K37" s="429"/>
      <c r="L37" s="430"/>
      <c r="M37" s="31" t="s">
        <v>443</v>
      </c>
      <c r="N37" s="97">
        <v>2350</v>
      </c>
      <c r="O37" s="284"/>
      <c r="P37" s="289" t="s">
        <v>286</v>
      </c>
      <c r="Q37" s="97">
        <v>2400</v>
      </c>
      <c r="R37" s="284"/>
    </row>
    <row r="38" spans="1:18" ht="13.5">
      <c r="A38" s="311"/>
      <c r="B38" s="96"/>
      <c r="C38" s="1"/>
      <c r="D38" s="282" t="s">
        <v>112</v>
      </c>
      <c r="E38" s="283">
        <v>600</v>
      </c>
      <c r="F38" s="284"/>
      <c r="G38" s="31" t="s">
        <v>116</v>
      </c>
      <c r="H38" s="97">
        <v>1500</v>
      </c>
      <c r="I38" s="284"/>
      <c r="J38" s="260" t="s">
        <v>131</v>
      </c>
      <c r="K38" s="261"/>
      <c r="L38" s="352"/>
      <c r="M38" s="31" t="s">
        <v>115</v>
      </c>
      <c r="N38" s="97">
        <v>4200</v>
      </c>
      <c r="O38" s="284"/>
      <c r="P38" s="320" t="s">
        <v>444</v>
      </c>
      <c r="Q38" s="97">
        <v>2050</v>
      </c>
      <c r="R38" s="284"/>
    </row>
    <row r="39" spans="1:18" ht="13.5">
      <c r="A39" s="311"/>
      <c r="B39" s="96"/>
      <c r="C39" s="1"/>
      <c r="D39" s="282" t="s">
        <v>107</v>
      </c>
      <c r="E39" s="308"/>
      <c r="F39" s="1"/>
      <c r="G39" s="31" t="s">
        <v>117</v>
      </c>
      <c r="H39" s="97">
        <v>1200</v>
      </c>
      <c r="I39" s="284"/>
      <c r="J39" s="322" t="s">
        <v>507</v>
      </c>
      <c r="K39" s="145">
        <v>100</v>
      </c>
      <c r="L39" s="284"/>
      <c r="M39" s="31" t="s">
        <v>107</v>
      </c>
      <c r="N39" s="97">
        <v>2450</v>
      </c>
      <c r="O39" s="284"/>
      <c r="P39" s="288" t="s">
        <v>287</v>
      </c>
      <c r="Q39" s="97">
        <v>2500</v>
      </c>
      <c r="R39" s="284"/>
    </row>
    <row r="40" spans="1:18" ht="13.5">
      <c r="A40" s="282"/>
      <c r="B40" s="96"/>
      <c r="C40" s="1"/>
      <c r="D40" s="282" t="s">
        <v>105</v>
      </c>
      <c r="E40" s="308"/>
      <c r="F40" s="1"/>
      <c r="G40" s="31" t="s">
        <v>118</v>
      </c>
      <c r="H40" s="97"/>
      <c r="I40" s="284"/>
      <c r="J40" s="189" t="s">
        <v>513</v>
      </c>
      <c r="K40" s="97">
        <v>50</v>
      </c>
      <c r="L40" s="284"/>
      <c r="M40" s="31" t="s">
        <v>124</v>
      </c>
      <c r="N40" s="97">
        <v>2550</v>
      </c>
      <c r="O40" s="284"/>
      <c r="P40" s="288" t="s">
        <v>126</v>
      </c>
      <c r="Q40" s="97"/>
      <c r="R40" s="284"/>
    </row>
    <row r="41" spans="1:18" ht="13.5">
      <c r="A41" s="282"/>
      <c r="B41" s="96"/>
      <c r="C41" s="1"/>
      <c r="D41" s="282"/>
      <c r="E41" s="308"/>
      <c r="F41" s="1"/>
      <c r="G41" s="31" t="s">
        <v>119</v>
      </c>
      <c r="H41" s="97"/>
      <c r="I41" s="284"/>
      <c r="J41" s="31" t="s">
        <v>514</v>
      </c>
      <c r="K41" s="97">
        <v>50</v>
      </c>
      <c r="L41" s="284"/>
      <c r="M41" s="31" t="s">
        <v>125</v>
      </c>
      <c r="N41" s="97">
        <v>3250</v>
      </c>
      <c r="O41" s="284"/>
      <c r="P41" s="288"/>
      <c r="Q41" s="97"/>
      <c r="R41" s="284"/>
    </row>
    <row r="42" spans="1:18" ht="13.5">
      <c r="A42" s="312"/>
      <c r="B42" s="250"/>
      <c r="C42" s="237"/>
      <c r="D42" s="94"/>
      <c r="E42" s="144"/>
      <c r="F42" s="1"/>
      <c r="G42" s="31" t="s">
        <v>111</v>
      </c>
      <c r="H42" s="97">
        <v>650</v>
      </c>
      <c r="I42" s="284"/>
      <c r="J42" s="31" t="s">
        <v>379</v>
      </c>
      <c r="K42" s="97">
        <v>600</v>
      </c>
      <c r="L42" s="284"/>
      <c r="M42" s="31" t="s">
        <v>280</v>
      </c>
      <c r="N42" s="97">
        <v>4100</v>
      </c>
      <c r="O42" s="284"/>
      <c r="P42" s="290" t="s">
        <v>132</v>
      </c>
      <c r="Q42" s="97"/>
      <c r="R42" s="284"/>
    </row>
    <row r="43" spans="1:18" ht="13.5">
      <c r="A43" s="313"/>
      <c r="B43" s="144"/>
      <c r="C43" s="1"/>
      <c r="D43" s="31"/>
      <c r="E43" s="281"/>
      <c r="F43" s="1"/>
      <c r="G43" s="94" t="s">
        <v>112</v>
      </c>
      <c r="H43" s="145">
        <v>300</v>
      </c>
      <c r="I43" s="284"/>
      <c r="J43" s="189" t="s">
        <v>510</v>
      </c>
      <c r="K43" s="97">
        <v>150</v>
      </c>
      <c r="L43" s="284"/>
      <c r="M43" s="31" t="s">
        <v>281</v>
      </c>
      <c r="N43" s="97">
        <v>200</v>
      </c>
      <c r="O43" s="284"/>
      <c r="P43" s="286" t="s">
        <v>288</v>
      </c>
      <c r="Q43" s="97">
        <v>9200</v>
      </c>
      <c r="R43" s="284"/>
    </row>
    <row r="44" spans="1:18" ht="13.5">
      <c r="A44" s="313"/>
      <c r="B44" s="145"/>
      <c r="C44" s="1"/>
      <c r="D44" s="185"/>
      <c r="E44" s="145"/>
      <c r="F44" s="1"/>
      <c r="G44" s="94" t="s">
        <v>489</v>
      </c>
      <c r="H44" s="145">
        <v>350</v>
      </c>
      <c r="I44" s="284"/>
      <c r="J44" s="321" t="s">
        <v>387</v>
      </c>
      <c r="K44" s="315">
        <v>2000</v>
      </c>
      <c r="L44" s="284"/>
      <c r="M44" s="31" t="s">
        <v>282</v>
      </c>
      <c r="N44" s="97">
        <v>2000</v>
      </c>
      <c r="O44" s="284"/>
      <c r="P44" s="286" t="s">
        <v>519</v>
      </c>
      <c r="Q44" s="97">
        <v>1350</v>
      </c>
      <c r="R44" s="284"/>
    </row>
    <row r="45" spans="1:18" ht="13.5">
      <c r="A45" s="313"/>
      <c r="B45" s="144"/>
      <c r="C45" s="1"/>
      <c r="D45" s="94"/>
      <c r="E45" s="144"/>
      <c r="F45" s="1"/>
      <c r="G45" s="94" t="s">
        <v>339</v>
      </c>
      <c r="H45" s="145">
        <v>800</v>
      </c>
      <c r="I45" s="284"/>
      <c r="J45" s="286" t="s">
        <v>515</v>
      </c>
      <c r="K45" s="309">
        <v>200</v>
      </c>
      <c r="L45" s="284"/>
      <c r="M45" s="297" t="s">
        <v>283</v>
      </c>
      <c r="N45" s="97">
        <v>2550</v>
      </c>
      <c r="O45" s="284"/>
      <c r="P45" s="33" t="s">
        <v>289</v>
      </c>
      <c r="Q45" s="97">
        <v>1850</v>
      </c>
      <c r="R45" s="284"/>
    </row>
    <row r="46" spans="1:18" ht="13.5">
      <c r="A46" s="314" t="s">
        <v>336</v>
      </c>
      <c r="B46" s="121">
        <f>SUM(B33:B45)</f>
        <v>4300</v>
      </c>
      <c r="C46" s="191">
        <f>SUM(C33:C45)</f>
        <v>0</v>
      </c>
      <c r="D46" s="119" t="s">
        <v>336</v>
      </c>
      <c r="E46" s="121">
        <f>SUM(E33:E45)</f>
        <v>14200</v>
      </c>
      <c r="F46" s="191">
        <f>SUM(F33:F45)</f>
        <v>0</v>
      </c>
      <c r="G46" s="119" t="s">
        <v>336</v>
      </c>
      <c r="H46" s="121">
        <f>SUM(H33:H45)</f>
        <v>11650</v>
      </c>
      <c r="I46" s="191">
        <f>SUM(I33:I45)</f>
        <v>0</v>
      </c>
      <c r="J46" s="282" t="s">
        <v>538</v>
      </c>
      <c r="K46" s="309">
        <v>450</v>
      </c>
      <c r="L46" s="284"/>
      <c r="M46" s="31" t="s">
        <v>284</v>
      </c>
      <c r="N46" s="97">
        <v>500</v>
      </c>
      <c r="O46" s="284"/>
      <c r="P46" s="33" t="s">
        <v>480</v>
      </c>
      <c r="Q46" s="97">
        <v>1750</v>
      </c>
      <c r="R46" s="284"/>
    </row>
    <row r="47" spans="1:18" ht="13.5">
      <c r="A47" s="311" t="s">
        <v>130</v>
      </c>
      <c r="B47" s="96"/>
      <c r="C47" s="1"/>
      <c r="D47" s="65" t="s">
        <v>130</v>
      </c>
      <c r="E47" s="96"/>
      <c r="F47" s="1"/>
      <c r="G47" s="65" t="s">
        <v>130</v>
      </c>
      <c r="H47" s="97"/>
      <c r="I47" s="1"/>
      <c r="J47" s="282" t="s">
        <v>382</v>
      </c>
      <c r="K47" s="309">
        <v>300</v>
      </c>
      <c r="L47" s="284"/>
      <c r="M47" s="31" t="s">
        <v>285</v>
      </c>
      <c r="N47" s="97">
        <v>4150</v>
      </c>
      <c r="O47" s="284"/>
      <c r="P47" s="33" t="s">
        <v>481</v>
      </c>
      <c r="Q47" s="97">
        <v>3250</v>
      </c>
      <c r="R47" s="284"/>
    </row>
    <row r="48" spans="1:18" ht="13.5">
      <c r="A48" s="282" t="s">
        <v>109</v>
      </c>
      <c r="B48" s="96"/>
      <c r="C48" s="1"/>
      <c r="D48" s="31" t="s">
        <v>109</v>
      </c>
      <c r="E48" s="96">
        <v>2200</v>
      </c>
      <c r="F48" s="284"/>
      <c r="G48" s="31" t="s">
        <v>411</v>
      </c>
      <c r="H48" s="97">
        <v>1500</v>
      </c>
      <c r="I48" s="284"/>
      <c r="J48" s="282" t="s">
        <v>586</v>
      </c>
      <c r="K48" s="356">
        <v>250</v>
      </c>
      <c r="L48" s="284"/>
      <c r="M48" s="31" t="s">
        <v>412</v>
      </c>
      <c r="N48" s="97">
        <v>2750</v>
      </c>
      <c r="O48" s="284"/>
      <c r="P48" s="65" t="s">
        <v>135</v>
      </c>
      <c r="Q48" s="97"/>
      <c r="R48" s="284"/>
    </row>
    <row r="49" spans="1:18" ht="13.5">
      <c r="A49" s="31"/>
      <c r="B49" s="96"/>
      <c r="C49" s="1"/>
      <c r="D49" s="31" t="s">
        <v>411</v>
      </c>
      <c r="E49" s="281">
        <v>900</v>
      </c>
      <c r="F49" s="284"/>
      <c r="G49" s="31" t="s">
        <v>126</v>
      </c>
      <c r="H49" s="97">
        <v>1250</v>
      </c>
      <c r="I49" s="284"/>
      <c r="J49" s="282" t="s">
        <v>383</v>
      </c>
      <c r="K49" s="309">
        <v>50</v>
      </c>
      <c r="L49" s="1"/>
      <c r="M49" s="31" t="s">
        <v>466</v>
      </c>
      <c r="N49" s="97">
        <v>3200</v>
      </c>
      <c r="O49" s="284"/>
      <c r="P49" s="33" t="s">
        <v>290</v>
      </c>
      <c r="Q49" s="97">
        <v>4350</v>
      </c>
      <c r="R49" s="284"/>
    </row>
    <row r="50" spans="1:18" ht="13.5">
      <c r="A50" s="31"/>
      <c r="B50" s="96"/>
      <c r="C50" s="1"/>
      <c r="D50" s="31" t="s">
        <v>128</v>
      </c>
      <c r="E50" s="281">
        <v>900</v>
      </c>
      <c r="F50" s="284"/>
      <c r="G50" s="31" t="s">
        <v>129</v>
      </c>
      <c r="H50" s="97">
        <v>1400</v>
      </c>
      <c r="I50" s="284"/>
      <c r="J50" s="316" t="s">
        <v>381</v>
      </c>
      <c r="K50" s="315"/>
      <c r="L50" s="1"/>
      <c r="M50" s="31"/>
      <c r="N50" s="97"/>
      <c r="O50" s="284"/>
      <c r="P50" s="33" t="s">
        <v>291</v>
      </c>
      <c r="Q50" s="97">
        <v>3200</v>
      </c>
      <c r="R50" s="284"/>
    </row>
    <row r="51" spans="1:18" ht="13.5">
      <c r="A51" s="67" t="s">
        <v>132</v>
      </c>
      <c r="B51" s="96"/>
      <c r="C51" s="1"/>
      <c r="D51" s="65" t="s">
        <v>132</v>
      </c>
      <c r="E51" s="281"/>
      <c r="F51" s="1"/>
      <c r="G51" s="65" t="s">
        <v>132</v>
      </c>
      <c r="H51" s="97"/>
      <c r="I51" s="1"/>
      <c r="J51" s="282" t="s">
        <v>380</v>
      </c>
      <c r="K51" s="309"/>
      <c r="L51" s="1"/>
      <c r="M51" s="31"/>
      <c r="N51" s="97"/>
      <c r="O51" s="284"/>
      <c r="P51" s="33" t="s">
        <v>292</v>
      </c>
      <c r="Q51" s="97">
        <v>1150</v>
      </c>
      <c r="R51" s="284"/>
    </row>
    <row r="52" spans="1:18" ht="13.5">
      <c r="A52" s="282" t="s">
        <v>127</v>
      </c>
      <c r="B52" s="96"/>
      <c r="C52" s="1"/>
      <c r="D52" s="31" t="s">
        <v>133</v>
      </c>
      <c r="E52" s="281">
        <v>1100</v>
      </c>
      <c r="F52" s="284"/>
      <c r="G52" s="31" t="s">
        <v>127</v>
      </c>
      <c r="H52" s="97">
        <v>2500</v>
      </c>
      <c r="I52" s="284"/>
      <c r="J52" s="31"/>
      <c r="K52" s="97"/>
      <c r="L52" s="1"/>
      <c r="M52" s="94"/>
      <c r="N52" s="145"/>
      <c r="O52" s="1"/>
      <c r="P52" s="33" t="s">
        <v>293</v>
      </c>
      <c r="Q52" s="97">
        <v>1900</v>
      </c>
      <c r="R52" s="284"/>
    </row>
    <row r="53" spans="1:18" ht="13.5">
      <c r="A53" s="67" t="s">
        <v>135</v>
      </c>
      <c r="B53" s="96"/>
      <c r="C53" s="1"/>
      <c r="D53" s="31" t="s">
        <v>134</v>
      </c>
      <c r="E53" s="281">
        <v>2100</v>
      </c>
      <c r="F53" s="284"/>
      <c r="G53" s="31" t="s">
        <v>340</v>
      </c>
      <c r="H53" s="97">
        <v>800</v>
      </c>
      <c r="I53" s="284"/>
      <c r="J53" s="119" t="s">
        <v>336</v>
      </c>
      <c r="K53" s="121">
        <f>SUM(K39:K52)</f>
        <v>4200</v>
      </c>
      <c r="L53" s="191">
        <f>SUM(L39:L52)</f>
        <v>0</v>
      </c>
      <c r="M53" s="31"/>
      <c r="N53" s="97"/>
      <c r="O53" s="1"/>
      <c r="P53" s="122" t="s">
        <v>294</v>
      </c>
      <c r="Q53" s="97">
        <v>1100</v>
      </c>
      <c r="R53" s="284"/>
    </row>
    <row r="54" spans="1:18" ht="13.5">
      <c r="A54" s="31"/>
      <c r="B54" s="96">
        <v>0</v>
      </c>
      <c r="C54" s="1"/>
      <c r="D54" s="67" t="s">
        <v>135</v>
      </c>
      <c r="E54" s="281"/>
      <c r="F54" s="1"/>
      <c r="G54" s="31" t="s">
        <v>482</v>
      </c>
      <c r="H54" s="97">
        <v>1550</v>
      </c>
      <c r="I54" s="284"/>
      <c r="J54" s="65" t="s">
        <v>130</v>
      </c>
      <c r="K54" s="97"/>
      <c r="L54" s="1"/>
      <c r="M54" s="31"/>
      <c r="N54" s="97"/>
      <c r="O54" s="1"/>
      <c r="P54" s="123" t="s">
        <v>295</v>
      </c>
      <c r="Q54" s="97">
        <v>900</v>
      </c>
      <c r="R54" s="284"/>
    </row>
    <row r="55" spans="1:18" ht="13.5">
      <c r="A55" s="31"/>
      <c r="B55" s="96"/>
      <c r="C55" s="1"/>
      <c r="D55" s="31" t="s">
        <v>137</v>
      </c>
      <c r="E55" s="281">
        <v>450</v>
      </c>
      <c r="F55" s="284"/>
      <c r="G55" s="67" t="s">
        <v>135</v>
      </c>
      <c r="H55" s="97"/>
      <c r="I55" s="1"/>
      <c r="J55" s="259" t="s">
        <v>431</v>
      </c>
      <c r="K55" s="97">
        <v>100</v>
      </c>
      <c r="L55" s="284"/>
      <c r="M55" s="31"/>
      <c r="N55" s="97"/>
      <c r="O55" s="1"/>
      <c r="P55" s="123"/>
      <c r="Q55" s="97"/>
      <c r="R55" s="284"/>
    </row>
    <row r="56" spans="1:18" ht="13.5">
      <c r="A56" s="251"/>
      <c r="B56" s="96"/>
      <c r="C56" s="1"/>
      <c r="D56" s="31" t="s">
        <v>138</v>
      </c>
      <c r="E56" s="281">
        <v>850</v>
      </c>
      <c r="F56" s="284"/>
      <c r="G56" s="31" t="s">
        <v>136</v>
      </c>
      <c r="H56" s="97">
        <v>1400</v>
      </c>
      <c r="I56" s="284"/>
      <c r="J56" s="259" t="s">
        <v>432</v>
      </c>
      <c r="K56" s="97">
        <v>100</v>
      </c>
      <c r="L56" s="284"/>
      <c r="M56" s="31"/>
      <c r="N56" s="97"/>
      <c r="O56" s="1"/>
      <c r="P56" s="123"/>
      <c r="Q56" s="97"/>
      <c r="R56" s="284"/>
    </row>
    <row r="57" spans="1:18" ht="13.5">
      <c r="A57" s="251"/>
      <c r="B57" s="96"/>
      <c r="C57" s="1"/>
      <c r="D57" s="31" t="s">
        <v>139</v>
      </c>
      <c r="E57" s="281">
        <v>450</v>
      </c>
      <c r="F57" s="284"/>
      <c r="G57" s="31" t="s">
        <v>138</v>
      </c>
      <c r="H57" s="97">
        <v>900</v>
      </c>
      <c r="I57" s="284"/>
      <c r="J57" s="189" t="s">
        <v>433</v>
      </c>
      <c r="K57" s="97">
        <v>200</v>
      </c>
      <c r="L57" s="284"/>
      <c r="M57" s="119" t="s">
        <v>336</v>
      </c>
      <c r="N57" s="193">
        <f>SUM(N33:N56)</f>
        <v>43200</v>
      </c>
      <c r="O57" s="191">
        <f>SUM(O33:O56)</f>
        <v>0</v>
      </c>
      <c r="P57" s="124" t="s">
        <v>338</v>
      </c>
      <c r="Q57" s="193">
        <f>SUM(Q49:Q56,Q33:Q41,Q43:Q47)</f>
        <v>45650</v>
      </c>
      <c r="R57" s="191">
        <f>SUM(R33:R41,R43:R47,R49:R54)</f>
        <v>0</v>
      </c>
    </row>
    <row r="58" spans="1:18" ht="13.5">
      <c r="A58" s="31"/>
      <c r="B58" s="96"/>
      <c r="C58" s="1"/>
      <c r="D58" s="31"/>
      <c r="E58" s="96"/>
      <c r="F58" s="1"/>
      <c r="G58" s="94" t="s">
        <v>140</v>
      </c>
      <c r="H58" s="97">
        <v>150</v>
      </c>
      <c r="I58" s="284"/>
      <c r="J58" s="31" t="s">
        <v>435</v>
      </c>
      <c r="K58" s="97">
        <v>700</v>
      </c>
      <c r="L58" s="284"/>
      <c r="M58" s="241"/>
      <c r="N58" s="242"/>
      <c r="O58" s="243"/>
      <c r="P58" s="180"/>
      <c r="Q58" s="98"/>
      <c r="R58" s="1"/>
    </row>
    <row r="59" spans="1:18" ht="13.5">
      <c r="A59" s="119" t="s">
        <v>363</v>
      </c>
      <c r="B59" s="121">
        <f>SUM(B48:B50,B52,B54)</f>
        <v>0</v>
      </c>
      <c r="C59" s="191">
        <f>SUM(C48:C50,C52,C54)</f>
        <v>0</v>
      </c>
      <c r="D59" s="119" t="s">
        <v>363</v>
      </c>
      <c r="E59" s="121">
        <f>SUM(E48:E50,E52:E53,E55:E57)</f>
        <v>8950</v>
      </c>
      <c r="F59" s="191">
        <f>SUM(F48:F50,F52:F53,F55:F57)</f>
        <v>0</v>
      </c>
      <c r="G59" s="119" t="s">
        <v>363</v>
      </c>
      <c r="H59" s="121">
        <f>SUM(H48:H50,H52:H54,H56:H58)</f>
        <v>11450</v>
      </c>
      <c r="I59" s="191">
        <f>SUM(I48:I50,I52:I54,I56:I58)</f>
        <v>0</v>
      </c>
      <c r="J59" s="94" t="s">
        <v>434</v>
      </c>
      <c r="K59" s="97">
        <v>450</v>
      </c>
      <c r="L59" s="284"/>
      <c r="M59" s="240"/>
      <c r="N59" s="244"/>
      <c r="O59" s="243"/>
      <c r="P59" s="186"/>
      <c r="Q59" s="145"/>
      <c r="R59" s="1"/>
    </row>
    <row r="60" spans="1:18" ht="13.5">
      <c r="A60" s="67"/>
      <c r="B60" s="97"/>
      <c r="C60" s="1"/>
      <c r="D60" s="67"/>
      <c r="E60" s="97"/>
      <c r="F60" s="1"/>
      <c r="G60" s="67"/>
      <c r="H60" s="97"/>
      <c r="I60" s="1"/>
      <c r="J60" s="94" t="s">
        <v>436</v>
      </c>
      <c r="K60" s="145">
        <v>250</v>
      </c>
      <c r="L60" s="284"/>
      <c r="M60" s="240"/>
      <c r="N60" s="244"/>
      <c r="O60" s="243"/>
      <c r="P60" s="186"/>
      <c r="Q60" s="145"/>
      <c r="R60" s="1"/>
    </row>
    <row r="61" spans="1:18" ht="13.5">
      <c r="A61" s="185"/>
      <c r="B61" s="145"/>
      <c r="C61" s="1"/>
      <c r="D61" s="185"/>
      <c r="E61" s="145"/>
      <c r="F61" s="1"/>
      <c r="G61" s="185"/>
      <c r="H61" s="145"/>
      <c r="I61" s="1"/>
      <c r="J61" s="67" t="s">
        <v>132</v>
      </c>
      <c r="K61" s="145"/>
      <c r="L61" s="1"/>
      <c r="M61" s="251"/>
      <c r="N61" s="96"/>
      <c r="O61" s="1"/>
      <c r="P61" s="186"/>
      <c r="Q61" s="145"/>
      <c r="R61" s="1"/>
    </row>
    <row r="62" spans="1:18" ht="13.5">
      <c r="A62" s="185"/>
      <c r="B62" s="145"/>
      <c r="C62" s="1"/>
      <c r="D62" s="185"/>
      <c r="E62" s="145"/>
      <c r="F62" s="1"/>
      <c r="G62" s="185"/>
      <c r="H62" s="145"/>
      <c r="I62" s="1"/>
      <c r="J62" s="94" t="s">
        <v>491</v>
      </c>
      <c r="K62" s="145">
        <v>300</v>
      </c>
      <c r="L62" s="284"/>
      <c r="M62" s="240"/>
      <c r="N62" s="244"/>
      <c r="O62" s="243"/>
      <c r="P62" s="186"/>
      <c r="Q62" s="145"/>
      <c r="R62" s="1"/>
    </row>
    <row r="63" spans="1:18" ht="13.5">
      <c r="A63" s="185"/>
      <c r="B63" s="145"/>
      <c r="C63" s="1"/>
      <c r="D63" s="185"/>
      <c r="E63" s="145"/>
      <c r="F63" s="1"/>
      <c r="G63" s="185"/>
      <c r="H63" s="145"/>
      <c r="I63" s="1"/>
      <c r="J63" s="316" t="s">
        <v>427</v>
      </c>
      <c r="K63" s="315">
        <v>100</v>
      </c>
      <c r="L63" s="284"/>
      <c r="M63" s="252"/>
      <c r="N63" s="255"/>
      <c r="O63" s="254"/>
      <c r="P63" s="253"/>
      <c r="Q63" s="145"/>
      <c r="R63" s="1"/>
    </row>
    <row r="64" spans="1:18" ht="13.5">
      <c r="A64" s="185"/>
      <c r="B64" s="145"/>
      <c r="C64" s="1"/>
      <c r="D64" s="185"/>
      <c r="E64" s="145"/>
      <c r="F64" s="1"/>
      <c r="G64" s="185"/>
      <c r="H64" s="145"/>
      <c r="I64" s="1"/>
      <c r="J64" s="316" t="s">
        <v>428</v>
      </c>
      <c r="K64" s="315">
        <v>100</v>
      </c>
      <c r="L64" s="284"/>
      <c r="M64" s="240"/>
      <c r="N64" s="244"/>
      <c r="O64" s="243"/>
      <c r="P64" s="186"/>
      <c r="Q64" s="145"/>
      <c r="R64" s="1"/>
    </row>
    <row r="65" spans="1:18" ht="13.5">
      <c r="A65" s="185"/>
      <c r="B65" s="145"/>
      <c r="C65" s="1"/>
      <c r="D65" s="185"/>
      <c r="E65" s="145"/>
      <c r="F65" s="1"/>
      <c r="G65" s="185"/>
      <c r="H65" s="145"/>
      <c r="I65" s="1"/>
      <c r="J65" s="94" t="s">
        <v>429</v>
      </c>
      <c r="K65" s="145">
        <v>750</v>
      </c>
      <c r="L65" s="284"/>
      <c r="M65" s="240"/>
      <c r="N65" s="244"/>
      <c r="O65" s="243"/>
      <c r="P65" s="186"/>
      <c r="Q65" s="145"/>
      <c r="R65" s="1"/>
    </row>
    <row r="66" spans="1:18" ht="13.5">
      <c r="A66" s="185"/>
      <c r="B66" s="145"/>
      <c r="C66" s="1"/>
      <c r="D66" s="185"/>
      <c r="E66" s="145"/>
      <c r="F66" s="1"/>
      <c r="G66" s="185"/>
      <c r="H66" s="145"/>
      <c r="I66" s="1"/>
      <c r="J66" s="94" t="s">
        <v>483</v>
      </c>
      <c r="K66" s="145">
        <v>150</v>
      </c>
      <c r="L66" s="284"/>
      <c r="M66" s="240"/>
      <c r="N66" s="244"/>
      <c r="O66" s="243"/>
      <c r="P66" s="186"/>
      <c r="Q66" s="145"/>
      <c r="R66" s="1"/>
    </row>
    <row r="67" spans="1:18" ht="13.5">
      <c r="A67" s="185"/>
      <c r="B67" s="145"/>
      <c r="C67" s="1"/>
      <c r="D67" s="185"/>
      <c r="E67" s="145"/>
      <c r="F67" s="1"/>
      <c r="G67" s="185"/>
      <c r="H67" s="145"/>
      <c r="I67" s="1"/>
      <c r="J67" s="67" t="s">
        <v>135</v>
      </c>
      <c r="K67" s="145"/>
      <c r="L67" s="1"/>
      <c r="M67" s="240"/>
      <c r="N67" s="244"/>
      <c r="O67" s="243"/>
      <c r="P67" s="186"/>
      <c r="Q67" s="145"/>
      <c r="R67" s="1"/>
    </row>
    <row r="68" spans="1:18" ht="13.5">
      <c r="A68" s="185"/>
      <c r="B68" s="145"/>
      <c r="C68" s="1"/>
      <c r="D68" s="185"/>
      <c r="E68" s="145"/>
      <c r="F68" s="1"/>
      <c r="G68" s="185"/>
      <c r="H68" s="145"/>
      <c r="I68" s="1"/>
      <c r="J68" s="94" t="s">
        <v>384</v>
      </c>
      <c r="K68" s="145">
        <v>200</v>
      </c>
      <c r="L68" s="284"/>
      <c r="M68" s="240"/>
      <c r="N68" s="244"/>
      <c r="O68" s="243"/>
      <c r="P68" s="186"/>
      <c r="Q68" s="145"/>
      <c r="R68" s="1"/>
    </row>
    <row r="69" spans="1:18" ht="13.5">
      <c r="A69" s="181"/>
      <c r="B69" s="219"/>
      <c r="C69" s="143"/>
      <c r="D69" s="181"/>
      <c r="E69" s="219"/>
      <c r="F69" s="143"/>
      <c r="G69" s="181"/>
      <c r="H69" s="219"/>
      <c r="I69" s="143"/>
      <c r="J69" s="94" t="s">
        <v>385</v>
      </c>
      <c r="K69" s="145">
        <v>350</v>
      </c>
      <c r="L69" s="284"/>
      <c r="M69" s="241"/>
      <c r="N69" s="245"/>
      <c r="O69" s="246"/>
      <c r="P69" s="182"/>
      <c r="Q69" s="219"/>
      <c r="R69" s="143"/>
    </row>
    <row r="70" spans="1:18" ht="13.5">
      <c r="A70" s="181"/>
      <c r="B70" s="219"/>
      <c r="C70" s="264"/>
      <c r="D70" s="185"/>
      <c r="E70" s="145"/>
      <c r="F70" s="177"/>
      <c r="G70" s="185"/>
      <c r="H70" s="145"/>
      <c r="I70" s="177"/>
      <c r="J70" s="94" t="s">
        <v>386</v>
      </c>
      <c r="K70" s="145">
        <v>150</v>
      </c>
      <c r="L70" s="284"/>
      <c r="M70" s="240"/>
      <c r="N70" s="244"/>
      <c r="O70" s="265"/>
      <c r="P70" s="186"/>
      <c r="Q70" s="145"/>
      <c r="R70" s="177"/>
    </row>
    <row r="71" spans="1:18" ht="13.5">
      <c r="A71" s="181"/>
      <c r="B71" s="219"/>
      <c r="C71" s="264"/>
      <c r="D71" s="185"/>
      <c r="E71" s="145"/>
      <c r="F71" s="177"/>
      <c r="G71" s="185"/>
      <c r="H71" s="145"/>
      <c r="I71" s="177"/>
      <c r="J71" s="94"/>
      <c r="K71" s="145"/>
      <c r="L71" s="177"/>
      <c r="M71" s="240"/>
      <c r="N71" s="244"/>
      <c r="O71" s="265"/>
      <c r="P71" s="186"/>
      <c r="Q71" s="145"/>
      <c r="R71" s="177"/>
    </row>
    <row r="72" spans="1:18" ht="13.5">
      <c r="A72" s="181"/>
      <c r="B72" s="219"/>
      <c r="C72" s="143"/>
      <c r="D72" s="178"/>
      <c r="E72" s="98"/>
      <c r="F72" s="143"/>
      <c r="G72" s="178"/>
      <c r="H72" s="98"/>
      <c r="I72" s="143"/>
      <c r="J72" s="262" t="s">
        <v>363</v>
      </c>
      <c r="K72" s="234">
        <f>SUM(K55:K60,K62:K66,K68:K70)</f>
        <v>3900</v>
      </c>
      <c r="L72" s="263">
        <f>SUM(L55:L70)</f>
        <v>0</v>
      </c>
      <c r="M72" s="241"/>
      <c r="N72" s="242"/>
      <c r="O72" s="246"/>
      <c r="P72" s="180"/>
      <c r="Q72" s="98"/>
      <c r="R72" s="143"/>
    </row>
    <row r="73" spans="1:18" ht="14.25" thickBot="1">
      <c r="A73" s="214" t="s">
        <v>12</v>
      </c>
      <c r="B73" s="215">
        <f>SUM(B46,B59)</f>
        <v>4300</v>
      </c>
      <c r="C73" s="216">
        <f>SUM(C46,C59)</f>
        <v>0</v>
      </c>
      <c r="D73" s="214" t="s">
        <v>12</v>
      </c>
      <c r="E73" s="215">
        <f>SUM(E46,E59)</f>
        <v>23150</v>
      </c>
      <c r="F73" s="216">
        <f>SUM(F46,F59)</f>
        <v>0</v>
      </c>
      <c r="G73" s="214" t="s">
        <v>12</v>
      </c>
      <c r="H73" s="215">
        <f>SUM(H46,H59)</f>
        <v>23100</v>
      </c>
      <c r="I73" s="216">
        <f>SUM(I46,I59)</f>
        <v>0</v>
      </c>
      <c r="J73" s="214" t="s">
        <v>12</v>
      </c>
      <c r="K73" s="215">
        <f>SUM(K53,K72)</f>
        <v>8100</v>
      </c>
      <c r="L73" s="216">
        <f>SUM(L53,L72)</f>
        <v>0</v>
      </c>
      <c r="M73" s="247"/>
      <c r="N73" s="248"/>
      <c r="O73" s="249"/>
      <c r="P73" s="228" t="s">
        <v>12</v>
      </c>
      <c r="Q73" s="229">
        <f>SUM(N57,Q57)</f>
        <v>88850</v>
      </c>
      <c r="R73" s="236">
        <f>SUM(O57,R57)</f>
        <v>0</v>
      </c>
    </row>
    <row r="74" spans="7:14" ht="10.5" customHeight="1" thickBot="1">
      <c r="G74" s="17"/>
      <c r="M74" s="18"/>
      <c r="N74" s="19"/>
    </row>
    <row r="75" spans="1:14" ht="16.5" customHeight="1" thickBot="1">
      <c r="A75" s="372" t="s">
        <v>587</v>
      </c>
      <c r="B75" s="198"/>
      <c r="C75" s="140" t="s">
        <v>350</v>
      </c>
      <c r="D75" s="111" t="s">
        <v>141</v>
      </c>
      <c r="E75" s="21"/>
      <c r="F75" s="22" t="s">
        <v>3</v>
      </c>
      <c r="G75" s="197">
        <f>SUM(B93,E93,H93,K93,N88,N93,Q93)</f>
        <v>20800</v>
      </c>
      <c r="H75" s="23" t="s">
        <v>4</v>
      </c>
      <c r="I75" s="196">
        <f>SUM(C93,F93,I93,L93,O88,O93,R93)</f>
        <v>0</v>
      </c>
      <c r="J75" s="24"/>
      <c r="K75" s="34"/>
      <c r="L75" s="35"/>
      <c r="M75" s="36"/>
      <c r="N75" s="25"/>
    </row>
    <row r="76" ht="3.75" customHeight="1" thickBot="1"/>
    <row r="77" spans="1:18" ht="15.75" customHeight="1">
      <c r="A77" s="112" t="s">
        <v>5</v>
      </c>
      <c r="B77" s="26"/>
      <c r="C77" s="27"/>
      <c r="D77" s="113" t="s">
        <v>6</v>
      </c>
      <c r="E77" s="26"/>
      <c r="F77" s="27"/>
      <c r="G77" s="113" t="s">
        <v>7</v>
      </c>
      <c r="H77" s="26"/>
      <c r="I77" s="27"/>
      <c r="J77" s="113" t="s">
        <v>97</v>
      </c>
      <c r="K77" s="26"/>
      <c r="L77" s="27"/>
      <c r="M77" s="112" t="s">
        <v>377</v>
      </c>
      <c r="N77" s="26"/>
      <c r="O77" s="27"/>
      <c r="P77" s="113" t="s">
        <v>8</v>
      </c>
      <c r="Q77" s="5"/>
      <c r="R77" s="6"/>
    </row>
    <row r="78" spans="1:18" ht="14.25" customHeight="1">
      <c r="A78" s="28" t="s">
        <v>10</v>
      </c>
      <c r="B78" s="29" t="s">
        <v>11</v>
      </c>
      <c r="C78" s="30"/>
      <c r="D78" s="28" t="s">
        <v>10</v>
      </c>
      <c r="E78" s="29" t="s">
        <v>11</v>
      </c>
      <c r="F78" s="30"/>
      <c r="G78" s="28" t="s">
        <v>10</v>
      </c>
      <c r="H78" s="29" t="s">
        <v>11</v>
      </c>
      <c r="I78" s="292"/>
      <c r="J78" s="28" t="s">
        <v>10</v>
      </c>
      <c r="K78" s="29" t="s">
        <v>11</v>
      </c>
      <c r="L78" s="30"/>
      <c r="M78" s="28" t="s">
        <v>10</v>
      </c>
      <c r="N78" s="29" t="s">
        <v>11</v>
      </c>
      <c r="O78" s="30"/>
      <c r="P78" s="266" t="s">
        <v>10</v>
      </c>
      <c r="Q78" s="267" t="s">
        <v>11</v>
      </c>
      <c r="R78" s="268"/>
    </row>
    <row r="79" spans="1:18" ht="13.5">
      <c r="A79" s="31" t="s">
        <v>142</v>
      </c>
      <c r="B79" s="96">
        <v>350</v>
      </c>
      <c r="C79" s="284"/>
      <c r="D79" s="282" t="s">
        <v>532</v>
      </c>
      <c r="E79" s="309">
        <v>2250</v>
      </c>
      <c r="F79" s="284"/>
      <c r="G79" s="282" t="s">
        <v>143</v>
      </c>
      <c r="H79" s="309">
        <v>700</v>
      </c>
      <c r="I79" s="284"/>
      <c r="J79" s="31"/>
      <c r="K79" s="97"/>
      <c r="L79" s="1"/>
      <c r="M79" s="318" t="s">
        <v>556</v>
      </c>
      <c r="N79" s="97">
        <v>250</v>
      </c>
      <c r="O79" s="284"/>
      <c r="P79" s="282" t="s">
        <v>557</v>
      </c>
      <c r="Q79" s="194">
        <v>2850</v>
      </c>
      <c r="R79" s="284"/>
    </row>
    <row r="80" spans="1:18" ht="13.5">
      <c r="A80" s="31"/>
      <c r="B80" s="97"/>
      <c r="C80" s="1"/>
      <c r="D80" s="282"/>
      <c r="E80" s="309"/>
      <c r="F80" s="284"/>
      <c r="G80" s="282" t="s">
        <v>144</v>
      </c>
      <c r="H80" s="336"/>
      <c r="I80" s="284"/>
      <c r="J80" s="31"/>
      <c r="K80" s="97"/>
      <c r="L80" s="1"/>
      <c r="M80" s="190" t="s">
        <v>477</v>
      </c>
      <c r="N80" s="97">
        <v>100</v>
      </c>
      <c r="O80" s="284"/>
      <c r="P80" s="33" t="s">
        <v>473</v>
      </c>
      <c r="Q80" s="100">
        <v>1100</v>
      </c>
      <c r="R80" s="284"/>
    </row>
    <row r="81" spans="1:18" ht="13.5">
      <c r="A81" s="31"/>
      <c r="B81" s="97"/>
      <c r="C81" s="1"/>
      <c r="D81" s="282"/>
      <c r="E81" s="309"/>
      <c r="F81" s="284"/>
      <c r="G81" s="370" t="s">
        <v>420</v>
      </c>
      <c r="H81" s="309">
        <v>100</v>
      </c>
      <c r="I81" s="284"/>
      <c r="J81" s="31"/>
      <c r="K81" s="97"/>
      <c r="L81" s="1"/>
      <c r="M81" s="371" t="s">
        <v>478</v>
      </c>
      <c r="N81" s="145">
        <v>100</v>
      </c>
      <c r="O81" s="284"/>
      <c r="P81" s="33" t="s">
        <v>474</v>
      </c>
      <c r="Q81" s="100">
        <v>1850</v>
      </c>
      <c r="R81" s="284"/>
    </row>
    <row r="82" spans="1:18" ht="13.5">
      <c r="A82" s="31"/>
      <c r="B82" s="97"/>
      <c r="C82" s="1"/>
      <c r="D82" s="31"/>
      <c r="E82" s="97"/>
      <c r="F82" s="1"/>
      <c r="G82" s="184"/>
      <c r="H82" s="97"/>
      <c r="I82" s="1"/>
      <c r="J82" s="33"/>
      <c r="K82" s="97"/>
      <c r="L82" s="1"/>
      <c r="M82" s="190" t="s">
        <v>479</v>
      </c>
      <c r="N82" s="97">
        <v>50</v>
      </c>
      <c r="O82" s="284"/>
      <c r="P82" s="33" t="s">
        <v>475</v>
      </c>
      <c r="Q82" s="100">
        <v>800</v>
      </c>
      <c r="R82" s="284"/>
    </row>
    <row r="83" spans="1:18" ht="13.5">
      <c r="A83" s="31"/>
      <c r="B83" s="97"/>
      <c r="C83" s="1"/>
      <c r="D83" s="31"/>
      <c r="E83" s="97"/>
      <c r="F83" s="1"/>
      <c r="G83" s="33"/>
      <c r="H83" s="97"/>
      <c r="I83" s="1"/>
      <c r="J83" s="300"/>
      <c r="K83" s="298"/>
      <c r="L83" s="299"/>
      <c r="M83" s="295" t="s">
        <v>536</v>
      </c>
      <c r="N83" s="97">
        <v>50</v>
      </c>
      <c r="O83" s="284"/>
      <c r="P83" s="33" t="s">
        <v>145</v>
      </c>
      <c r="Q83" s="100">
        <v>1250</v>
      </c>
      <c r="R83" s="284"/>
    </row>
    <row r="84" spans="1:18" ht="13.5">
      <c r="A84" s="31"/>
      <c r="B84" s="97"/>
      <c r="C84" s="1"/>
      <c r="D84" s="31"/>
      <c r="E84" s="97"/>
      <c r="F84" s="1"/>
      <c r="G84" s="359" t="s">
        <v>570</v>
      </c>
      <c r="H84" s="97"/>
      <c r="I84" s="1"/>
      <c r="J84" s="301"/>
      <c r="K84" s="298"/>
      <c r="L84" s="299"/>
      <c r="M84" s="321" t="s">
        <v>542</v>
      </c>
      <c r="N84" s="309">
        <v>50</v>
      </c>
      <c r="O84" s="284"/>
      <c r="P84" s="296" t="s">
        <v>146</v>
      </c>
      <c r="Q84" s="100">
        <v>2350</v>
      </c>
      <c r="R84" s="284"/>
    </row>
    <row r="85" spans="1:18" ht="13.5">
      <c r="A85" s="31"/>
      <c r="B85" s="97"/>
      <c r="C85" s="1"/>
      <c r="D85" s="102"/>
      <c r="E85" s="97"/>
      <c r="F85" s="1"/>
      <c r="G85" s="359" t="s">
        <v>571</v>
      </c>
      <c r="H85" s="97"/>
      <c r="I85" s="1"/>
      <c r="J85" s="295"/>
      <c r="K85" s="298"/>
      <c r="L85" s="299"/>
      <c r="M85" s="189" t="s">
        <v>476</v>
      </c>
      <c r="N85" s="97">
        <v>150</v>
      </c>
      <c r="O85" s="284"/>
      <c r="P85" s="33" t="s">
        <v>418</v>
      </c>
      <c r="Q85" s="100">
        <v>3550</v>
      </c>
      <c r="R85" s="284"/>
    </row>
    <row r="86" spans="1:18" ht="13.5">
      <c r="A86" s="31"/>
      <c r="B86" s="97"/>
      <c r="C86" s="1"/>
      <c r="D86" s="31"/>
      <c r="E86" s="97"/>
      <c r="F86" s="1"/>
      <c r="G86" s="33"/>
      <c r="H86" s="97"/>
      <c r="I86" s="1"/>
      <c r="J86" s="302"/>
      <c r="K86" s="303"/>
      <c r="L86" s="299"/>
      <c r="M86" s="210"/>
      <c r="N86" s="145"/>
      <c r="O86" s="177"/>
      <c r="P86" s="33" t="s">
        <v>296</v>
      </c>
      <c r="Q86" s="100">
        <v>2350</v>
      </c>
      <c r="R86" s="284"/>
    </row>
    <row r="87" spans="1:18" ht="13.5">
      <c r="A87" s="31"/>
      <c r="B87" s="97"/>
      <c r="C87" s="1"/>
      <c r="D87" s="31"/>
      <c r="E87" s="97"/>
      <c r="F87" s="1"/>
      <c r="G87" s="33"/>
      <c r="H87" s="97"/>
      <c r="I87" s="1"/>
      <c r="J87" s="295"/>
      <c r="K87" s="298"/>
      <c r="L87" s="299"/>
      <c r="M87" s="227"/>
      <c r="N87" s="97"/>
      <c r="O87" s="1"/>
      <c r="P87" s="187"/>
      <c r="Q87" s="195"/>
      <c r="R87" s="354"/>
    </row>
    <row r="88" spans="1:18" ht="14.25" thickBot="1">
      <c r="A88" s="31"/>
      <c r="B88" s="97"/>
      <c r="C88" s="1"/>
      <c r="D88" s="31"/>
      <c r="E88" s="97"/>
      <c r="F88" s="1"/>
      <c r="G88" s="33"/>
      <c r="H88" s="97"/>
      <c r="I88" s="1"/>
      <c r="J88" s="295"/>
      <c r="K88" s="298"/>
      <c r="L88" s="299"/>
      <c r="M88" s="141" t="s">
        <v>12</v>
      </c>
      <c r="N88" s="121">
        <f>SUM(N79:N87)</f>
        <v>750</v>
      </c>
      <c r="O88" s="191">
        <f>SUM(O79:O87)</f>
        <v>0</v>
      </c>
      <c r="P88" s="94"/>
      <c r="Q88" s="99"/>
      <c r="R88" s="358"/>
    </row>
    <row r="89" spans="1:18" ht="13.5">
      <c r="A89" s="31"/>
      <c r="B89" s="97"/>
      <c r="C89" s="1"/>
      <c r="D89" s="31"/>
      <c r="E89" s="97"/>
      <c r="F89" s="1"/>
      <c r="G89" s="33"/>
      <c r="H89" s="97"/>
      <c r="I89" s="1"/>
      <c r="J89" s="304"/>
      <c r="K89" s="298"/>
      <c r="L89" s="299"/>
      <c r="M89" s="420" t="s">
        <v>390</v>
      </c>
      <c r="N89" s="421"/>
      <c r="O89" s="422"/>
      <c r="P89" s="94"/>
      <c r="Q89" s="99"/>
      <c r="R89" s="358"/>
    </row>
    <row r="90" spans="1:18" ht="14.25" thickBot="1">
      <c r="A90" s="31"/>
      <c r="B90" s="97"/>
      <c r="C90" s="1"/>
      <c r="D90" s="31"/>
      <c r="E90" s="97"/>
      <c r="F90" s="1"/>
      <c r="G90" s="33"/>
      <c r="H90" s="97"/>
      <c r="I90" s="1"/>
      <c r="J90" s="33"/>
      <c r="K90" s="97"/>
      <c r="L90" s="1"/>
      <c r="M90" s="423"/>
      <c r="N90" s="424"/>
      <c r="O90" s="425"/>
      <c r="P90" s="187"/>
      <c r="Q90" s="195"/>
      <c r="R90" s="143"/>
    </row>
    <row r="91" spans="1:18" ht="13.5">
      <c r="A91" s="31"/>
      <c r="B91" s="97"/>
      <c r="C91" s="1"/>
      <c r="D91" s="251"/>
      <c r="E91" s="97"/>
      <c r="F91" s="1"/>
      <c r="G91" s="33"/>
      <c r="H91" s="97"/>
      <c r="I91" s="1"/>
      <c r="J91" s="33"/>
      <c r="K91" s="97"/>
      <c r="L91" s="1"/>
      <c r="M91" s="33" t="s">
        <v>388</v>
      </c>
      <c r="N91" s="100">
        <v>550</v>
      </c>
      <c r="O91" s="284"/>
      <c r="P91" s="94"/>
      <c r="Q91" s="99"/>
      <c r="R91" s="177"/>
    </row>
    <row r="92" spans="1:21" ht="13.5">
      <c r="A92" s="142"/>
      <c r="B92" s="98"/>
      <c r="C92" s="143"/>
      <c r="D92" s="142"/>
      <c r="E92" s="98"/>
      <c r="F92" s="143"/>
      <c r="G92" s="187"/>
      <c r="H92" s="98"/>
      <c r="I92" s="143"/>
      <c r="J92" s="187"/>
      <c r="K92" s="98"/>
      <c r="L92" s="143"/>
      <c r="M92" s="187"/>
      <c r="N92" s="98"/>
      <c r="O92" s="143"/>
      <c r="P92" s="226"/>
      <c r="Q92" s="195"/>
      <c r="R92" s="143"/>
      <c r="U92" s="293"/>
    </row>
    <row r="93" spans="1:18" ht="14.25" thickBot="1">
      <c r="A93" s="214" t="s">
        <v>12</v>
      </c>
      <c r="B93" s="215">
        <f>SUM(B79:B92)</f>
        <v>350</v>
      </c>
      <c r="C93" s="216">
        <f>SUM(C79:C92)</f>
        <v>0</v>
      </c>
      <c r="D93" s="214" t="s">
        <v>12</v>
      </c>
      <c r="E93" s="215">
        <f>SUM(E79:E92)</f>
        <v>2250</v>
      </c>
      <c r="F93" s="216">
        <f>SUM(F79:F92)</f>
        <v>0</v>
      </c>
      <c r="G93" s="214" t="s">
        <v>12</v>
      </c>
      <c r="H93" s="215">
        <f>SUM(H79:H92)</f>
        <v>800</v>
      </c>
      <c r="I93" s="216">
        <f>SUM(I79:I92)</f>
        <v>0</v>
      </c>
      <c r="J93" s="214" t="s">
        <v>12</v>
      </c>
      <c r="K93" s="215">
        <f>SUM(K79:K92)</f>
        <v>0</v>
      </c>
      <c r="L93" s="216">
        <f>SUM(L79:L92)</f>
        <v>0</v>
      </c>
      <c r="M93" s="214" t="s">
        <v>12</v>
      </c>
      <c r="N93" s="215">
        <f>SUM(N91:N92)</f>
        <v>550</v>
      </c>
      <c r="O93" s="216">
        <f>SUM(O91:O92)</f>
        <v>0</v>
      </c>
      <c r="P93" s="214" t="s">
        <v>12</v>
      </c>
      <c r="Q93" s="217">
        <f>SUM(Q79:Q92)</f>
        <v>16100</v>
      </c>
      <c r="R93" s="216">
        <f>SUM(R79:R92)</f>
        <v>0</v>
      </c>
    </row>
    <row r="94" spans="7:14" ht="9" customHeight="1">
      <c r="G94" s="17"/>
      <c r="M94" s="18"/>
      <c r="N94" s="19"/>
    </row>
    <row r="120" spans="1:18" ht="13.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</row>
    <row r="121" spans="1:18" ht="13.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</row>
    <row r="122" spans="1:18" ht="13.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</row>
  </sheetData>
  <sheetProtection/>
  <mergeCells count="3">
    <mergeCell ref="F2:I2"/>
    <mergeCell ref="M89:O90"/>
    <mergeCell ref="J36:L37"/>
  </mergeCells>
  <conditionalFormatting sqref="C8:C16 F11:F16 I12:I16 L8:L16 O10:O16 R9 C22:C26 F22:F26 I23:I26 L22:L26 O22:O26 R25:R26 C33:C34 F39:F47 R33 C80:C93 O86:O87 I82:I93 L79:L82 O92:O93 L49:L54 O64:O73 L34:L35 O34 F80:F93 R79 L90:L93 R15:R16 C37:C73 F51 F54 F58:F73 I51 I55 I59:I73 L61 L67 L71:L73 O39 O41 O48:O62 R38:R42 R44:R45 R48 R50 R54:R73 R82 R85:R93 I33:I47">
    <cfRule type="cellIs" priority="44" dxfId="122" operator="greaterThan" stopIfTrue="1">
      <formula>B8</formula>
    </cfRule>
  </conditionalFormatting>
  <conditionalFormatting sqref="O88">
    <cfRule type="cellIs" priority="43" dxfId="122" operator="greaterThan" stopIfTrue="1">
      <formula>N88</formula>
    </cfRule>
  </conditionalFormatting>
  <conditionalFormatting sqref="L83:L89">
    <cfRule type="cellIs" priority="42" dxfId="122" operator="greaterThan" stopIfTrue="1">
      <formula>K83</formula>
    </cfRule>
  </conditionalFormatting>
  <conditionalFormatting sqref="F8:F10">
    <cfRule type="cellIs" priority="39" dxfId="122" operator="greaterThan" stopIfTrue="1">
      <formula>E8</formula>
    </cfRule>
  </conditionalFormatting>
  <conditionalFormatting sqref="I8:I11">
    <cfRule type="cellIs" priority="38" dxfId="122" operator="greaterThan" stopIfTrue="1">
      <formula>H8</formula>
    </cfRule>
  </conditionalFormatting>
  <conditionalFormatting sqref="O8:O9">
    <cfRule type="cellIs" priority="37" dxfId="122" operator="greaterThan" stopIfTrue="1">
      <formula>N8</formula>
    </cfRule>
  </conditionalFormatting>
  <conditionalFormatting sqref="R8">
    <cfRule type="cellIs" priority="36" dxfId="122" operator="greaterThan" stopIfTrue="1">
      <formula>Q8</formula>
    </cfRule>
  </conditionalFormatting>
  <conditionalFormatting sqref="R10:R14">
    <cfRule type="cellIs" priority="35" dxfId="122" operator="greaterThan" stopIfTrue="1">
      <formula>Q10</formula>
    </cfRule>
  </conditionalFormatting>
  <conditionalFormatting sqref="I22">
    <cfRule type="cellIs" priority="34" dxfId="122" operator="greaterThan" stopIfTrue="1">
      <formula>H22</formula>
    </cfRule>
  </conditionalFormatting>
  <conditionalFormatting sqref="R22:R24">
    <cfRule type="cellIs" priority="33" dxfId="122" operator="greaterThan" stopIfTrue="1">
      <formula>Q22</formula>
    </cfRule>
  </conditionalFormatting>
  <conditionalFormatting sqref="C35">
    <cfRule type="cellIs" priority="32" dxfId="122" operator="greaterThan" stopIfTrue="1">
      <formula>B35</formula>
    </cfRule>
  </conditionalFormatting>
  <conditionalFormatting sqref="C36">
    <cfRule type="cellIs" priority="31" dxfId="122" operator="greaterThan" stopIfTrue="1">
      <formula>B36</formula>
    </cfRule>
  </conditionalFormatting>
  <conditionalFormatting sqref="F33:F38">
    <cfRule type="cellIs" priority="30" dxfId="122" operator="greaterThan" stopIfTrue="1">
      <formula>E33</formula>
    </cfRule>
  </conditionalFormatting>
  <conditionalFormatting sqref="F48:F50">
    <cfRule type="cellIs" priority="28" dxfId="122" operator="greaterThan" stopIfTrue="1">
      <formula>E48</formula>
    </cfRule>
  </conditionalFormatting>
  <conditionalFormatting sqref="F52:F53">
    <cfRule type="cellIs" priority="27" dxfId="122" operator="greaterThan" stopIfTrue="1">
      <formula>E52</formula>
    </cfRule>
  </conditionalFormatting>
  <conditionalFormatting sqref="F55:F57">
    <cfRule type="cellIs" priority="26" dxfId="122" operator="greaterThan" stopIfTrue="1">
      <formula>E55</formula>
    </cfRule>
  </conditionalFormatting>
  <conditionalFormatting sqref="I48:I50">
    <cfRule type="cellIs" priority="25" dxfId="122" operator="greaterThan" stopIfTrue="1">
      <formula>H48</formula>
    </cfRule>
  </conditionalFormatting>
  <conditionalFormatting sqref="I52:I54">
    <cfRule type="cellIs" priority="24" dxfId="122" operator="greaterThan" stopIfTrue="1">
      <formula>H52</formula>
    </cfRule>
  </conditionalFormatting>
  <conditionalFormatting sqref="I56:I58">
    <cfRule type="cellIs" priority="23" dxfId="122" operator="greaterThan" stopIfTrue="1">
      <formula>H56</formula>
    </cfRule>
  </conditionalFormatting>
  <conditionalFormatting sqref="L39:L48">
    <cfRule type="cellIs" priority="22" dxfId="122" operator="greaterThan" stopIfTrue="1">
      <formula>K39</formula>
    </cfRule>
  </conditionalFormatting>
  <conditionalFormatting sqref="L55:L60">
    <cfRule type="cellIs" priority="21" dxfId="122" operator="greaterThan" stopIfTrue="1">
      <formula>K55</formula>
    </cfRule>
  </conditionalFormatting>
  <conditionalFormatting sqref="L62:L66">
    <cfRule type="cellIs" priority="20" dxfId="122" operator="greaterThan" stopIfTrue="1">
      <formula>K62</formula>
    </cfRule>
  </conditionalFormatting>
  <conditionalFormatting sqref="L68:L70">
    <cfRule type="cellIs" priority="19" dxfId="122" operator="greaterThan" stopIfTrue="1">
      <formula>K68</formula>
    </cfRule>
  </conditionalFormatting>
  <conditionalFormatting sqref="O33">
    <cfRule type="cellIs" priority="18" dxfId="122" operator="greaterThan" stopIfTrue="1">
      <formula>N33</formula>
    </cfRule>
  </conditionalFormatting>
  <conditionalFormatting sqref="O35:O38">
    <cfRule type="cellIs" priority="17" dxfId="122" operator="greaterThan" stopIfTrue="1">
      <formula>N35</formula>
    </cfRule>
  </conditionalFormatting>
  <conditionalFormatting sqref="O40">
    <cfRule type="cellIs" priority="16" dxfId="122" operator="greaterThan" stopIfTrue="1">
      <formula>N40</formula>
    </cfRule>
  </conditionalFormatting>
  <conditionalFormatting sqref="O42:O47">
    <cfRule type="cellIs" priority="15" dxfId="122" operator="greaterThan" stopIfTrue="1">
      <formula>N42</formula>
    </cfRule>
  </conditionalFormatting>
  <conditionalFormatting sqref="R34:R37">
    <cfRule type="cellIs" priority="14" dxfId="122" operator="greaterThan" stopIfTrue="1">
      <formula>Q34</formula>
    </cfRule>
  </conditionalFormatting>
  <conditionalFormatting sqref="R43">
    <cfRule type="cellIs" priority="13" dxfId="122" operator="greaterThan" stopIfTrue="1">
      <formula>Q43</formula>
    </cfRule>
  </conditionalFormatting>
  <conditionalFormatting sqref="R46:R47">
    <cfRule type="cellIs" priority="12" dxfId="122" operator="greaterThan" stopIfTrue="1">
      <formula>Q46</formula>
    </cfRule>
  </conditionalFormatting>
  <conditionalFormatting sqref="R49">
    <cfRule type="cellIs" priority="11" dxfId="122" operator="greaterThan" stopIfTrue="1">
      <formula>Q49</formula>
    </cfRule>
  </conditionalFormatting>
  <conditionalFormatting sqref="R51:R53">
    <cfRule type="cellIs" priority="10" dxfId="122" operator="greaterThan" stopIfTrue="1">
      <formula>Q51</formula>
    </cfRule>
  </conditionalFormatting>
  <conditionalFormatting sqref="C79">
    <cfRule type="cellIs" priority="9" dxfId="122" operator="greaterThan" stopIfTrue="1">
      <formula>B79</formula>
    </cfRule>
  </conditionalFormatting>
  <conditionalFormatting sqref="F79">
    <cfRule type="cellIs" priority="8" dxfId="122" operator="greaterThan" stopIfTrue="1">
      <formula>E79</formula>
    </cfRule>
  </conditionalFormatting>
  <conditionalFormatting sqref="I79:I81">
    <cfRule type="cellIs" priority="7" dxfId="122" operator="greaterThan" stopIfTrue="1">
      <formula>H79</formula>
    </cfRule>
  </conditionalFormatting>
  <conditionalFormatting sqref="O79:O85">
    <cfRule type="cellIs" priority="6" dxfId="122" operator="greaterThan" stopIfTrue="1">
      <formula>N79</formula>
    </cfRule>
  </conditionalFormatting>
  <conditionalFormatting sqref="R80:R81">
    <cfRule type="cellIs" priority="5" dxfId="122" operator="greaterThan" stopIfTrue="1">
      <formula>Q80</formula>
    </cfRule>
  </conditionalFormatting>
  <conditionalFormatting sqref="R83">
    <cfRule type="cellIs" priority="4" dxfId="122" operator="greaterThan" stopIfTrue="1">
      <formula>Q83</formula>
    </cfRule>
  </conditionalFormatting>
  <conditionalFormatting sqref="R84">
    <cfRule type="cellIs" priority="3" dxfId="122" operator="greaterThan" stopIfTrue="1">
      <formula>Q84</formula>
    </cfRule>
  </conditionalFormatting>
  <conditionalFormatting sqref="O91">
    <cfRule type="cellIs" priority="2" dxfId="122" operator="greaterThan" stopIfTrue="1">
      <formula>N91</formula>
    </cfRule>
  </conditionalFormatting>
  <conditionalFormatting sqref="L33">
    <cfRule type="cellIs" priority="1" dxfId="122" operator="greaterThan" stopIfTrue="1">
      <formula>K33</formula>
    </cfRule>
  </conditionalFormatting>
  <printOptions horizontalCentered="1"/>
  <pageMargins left="0.1968503937007874" right="0.1968503937007874" top="0.5905511811023623" bottom="0" header="0.2755905511811024" footer="0.1968503937007874"/>
  <pageSetup fitToHeight="1" fitToWidth="1" horizontalDpi="600" verticalDpi="600" orientation="portrait" paperSize="9" scale="69" r:id="rId4"/>
  <headerFooter alignWithMargins="0">
    <oddHeader>&amp;L&amp;16折込広告企画書　　岡山県　No．2</oddHeader>
    <oddFooter>&amp;C
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0"/>
  <sheetViews>
    <sheetView zoomScale="90" zoomScaleNormal="90" workbookViewId="0" topLeftCell="A1">
      <selection activeCell="U37" sqref="U37"/>
    </sheetView>
  </sheetViews>
  <sheetFormatPr defaultColWidth="8.875" defaultRowHeight="13.5"/>
  <cols>
    <col min="1" max="1" width="9.00390625" style="16" customWidth="1"/>
    <col min="2" max="2" width="7.375" style="16" customWidth="1"/>
    <col min="3" max="3" width="7.00390625" style="16" customWidth="1"/>
    <col min="4" max="4" width="9.00390625" style="16" customWidth="1"/>
    <col min="5" max="5" width="7.375" style="16" customWidth="1"/>
    <col min="6" max="6" width="7.00390625" style="16" customWidth="1"/>
    <col min="7" max="7" width="9.00390625" style="16" customWidth="1"/>
    <col min="8" max="8" width="7.375" style="16" customWidth="1"/>
    <col min="9" max="9" width="7.00390625" style="16" customWidth="1"/>
    <col min="10" max="10" width="9.00390625" style="16" customWidth="1"/>
    <col min="11" max="11" width="7.375" style="16" customWidth="1"/>
    <col min="12" max="12" width="7.00390625" style="16" customWidth="1"/>
    <col min="13" max="13" width="9.00390625" style="16" customWidth="1"/>
    <col min="14" max="14" width="7.375" style="16" customWidth="1"/>
    <col min="15" max="15" width="7.00390625" style="16" customWidth="1"/>
    <col min="16" max="16" width="9.00390625" style="16" customWidth="1"/>
    <col min="17" max="17" width="7.375" style="16" customWidth="1"/>
    <col min="18" max="18" width="7.00390625" style="16" customWidth="1"/>
    <col min="19" max="19" width="1.625" style="16" customWidth="1"/>
    <col min="20" max="16384" width="8.875" style="16" customWidth="1"/>
  </cols>
  <sheetData>
    <row r="1" spans="1:16" ht="12.75" customHeight="1">
      <c r="A1" s="107" t="s">
        <v>0</v>
      </c>
      <c r="B1" s="3"/>
      <c r="C1" s="3"/>
      <c r="D1" s="4"/>
      <c r="E1" s="4"/>
      <c r="F1" s="108" t="s">
        <v>13</v>
      </c>
      <c r="G1" s="5"/>
      <c r="H1" s="5"/>
      <c r="I1" s="4"/>
      <c r="J1" s="109" t="s">
        <v>1</v>
      </c>
      <c r="K1" s="110" t="s">
        <v>2</v>
      </c>
      <c r="L1" s="5"/>
      <c r="M1" s="4"/>
      <c r="N1" s="110" t="s">
        <v>15</v>
      </c>
      <c r="O1" s="6"/>
      <c r="P1" s="7"/>
    </row>
    <row r="2" spans="1:16" ht="25.5" customHeight="1" thickBot="1">
      <c r="A2" s="105">
        <f>'岡山市・御津郡・赤磐市・瀬戸内市'!A2</f>
        <v>0</v>
      </c>
      <c r="B2" s="8"/>
      <c r="C2" s="8"/>
      <c r="D2" s="9"/>
      <c r="E2" s="10"/>
      <c r="F2" s="411" t="str">
        <f>'岡山市・御津郡・赤磐市・瀬戸内市'!F2</f>
        <v>平成　　　年　　　月　　　日</v>
      </c>
      <c r="G2" s="412"/>
      <c r="H2" s="412"/>
      <c r="I2" s="413"/>
      <c r="J2" s="106">
        <f>'岡山市・御津郡・赤磐市・瀬戸内市'!J2</f>
        <v>0</v>
      </c>
      <c r="K2" s="11">
        <f>'岡山市・御津郡・赤磐市・瀬戸内市'!K2</f>
        <v>0</v>
      </c>
      <c r="L2" s="12"/>
      <c r="M2" s="13"/>
      <c r="N2" s="14"/>
      <c r="O2" s="15"/>
      <c r="P2" s="66"/>
    </row>
    <row r="3" spans="7:16" ht="12.75" customHeight="1" thickBot="1">
      <c r="G3" s="17"/>
      <c r="M3" s="18"/>
      <c r="P3" s="17" t="s">
        <v>334</v>
      </c>
    </row>
    <row r="4" spans="1:16" ht="16.5" customHeight="1" thickBot="1">
      <c r="A4" s="372" t="s">
        <v>587</v>
      </c>
      <c r="B4" s="20"/>
      <c r="C4" s="140" t="s">
        <v>351</v>
      </c>
      <c r="D4" s="111" t="s">
        <v>313</v>
      </c>
      <c r="E4" s="21"/>
      <c r="F4" s="22" t="s">
        <v>3</v>
      </c>
      <c r="G4" s="197">
        <f>SUM(B17,E17,H17,K17,N17,Q17)</f>
        <v>18600</v>
      </c>
      <c r="H4" s="23" t="s">
        <v>4</v>
      </c>
      <c r="I4" s="196">
        <f>SUM(C17,F17,I17,L17,O17,R17)</f>
        <v>0</v>
      </c>
      <c r="J4" s="24"/>
      <c r="K4" s="34"/>
      <c r="L4" s="63" t="s">
        <v>39</v>
      </c>
      <c r="M4" s="64">
        <f>SUM(I4,I19,I28,I42,I59,I72)</f>
        <v>0</v>
      </c>
      <c r="P4" s="116" t="s">
        <v>335</v>
      </c>
    </row>
    <row r="5" ht="3.75" customHeight="1" thickBot="1"/>
    <row r="6" spans="1:18" ht="15.75" customHeight="1">
      <c r="A6" s="112" t="s">
        <v>5</v>
      </c>
      <c r="B6" s="26"/>
      <c r="C6" s="27"/>
      <c r="D6" s="113" t="s">
        <v>6</v>
      </c>
      <c r="E6" s="26"/>
      <c r="F6" s="27"/>
      <c r="G6" s="113" t="s">
        <v>7</v>
      </c>
      <c r="H6" s="26"/>
      <c r="I6" s="27"/>
      <c r="J6" s="113" t="s">
        <v>309</v>
      </c>
      <c r="K6" s="26"/>
      <c r="L6" s="27"/>
      <c r="M6" s="112" t="s">
        <v>377</v>
      </c>
      <c r="N6" s="26"/>
      <c r="O6" s="27"/>
      <c r="P6" s="113" t="s">
        <v>8</v>
      </c>
      <c r="Q6" s="5"/>
      <c r="R6" s="6"/>
    </row>
    <row r="7" spans="1:18" ht="14.25" customHeight="1">
      <c r="A7" s="28" t="s">
        <v>10</v>
      </c>
      <c r="B7" s="29" t="s">
        <v>11</v>
      </c>
      <c r="C7" s="30"/>
      <c r="D7" s="28" t="s">
        <v>10</v>
      </c>
      <c r="E7" s="29" t="s">
        <v>11</v>
      </c>
      <c r="F7" s="30"/>
      <c r="G7" s="28" t="s">
        <v>10</v>
      </c>
      <c r="H7" s="29" t="s">
        <v>11</v>
      </c>
      <c r="I7" s="30"/>
      <c r="J7" s="28" t="s">
        <v>10</v>
      </c>
      <c r="K7" s="29" t="s">
        <v>11</v>
      </c>
      <c r="L7" s="30"/>
      <c r="M7" s="28" t="s">
        <v>10</v>
      </c>
      <c r="N7" s="29" t="s">
        <v>11</v>
      </c>
      <c r="O7" s="30"/>
      <c r="P7" s="266" t="s">
        <v>10</v>
      </c>
      <c r="Q7" s="271" t="s">
        <v>11</v>
      </c>
      <c r="R7" s="272"/>
    </row>
    <row r="8" spans="1:18" ht="13.5">
      <c r="A8" s="31"/>
      <c r="B8" s="96"/>
      <c r="C8" s="1"/>
      <c r="D8" s="282"/>
      <c r="E8" s="283"/>
      <c r="F8" s="284"/>
      <c r="G8" s="31" t="s">
        <v>148</v>
      </c>
      <c r="H8" s="97">
        <v>950</v>
      </c>
      <c r="I8" s="284"/>
      <c r="J8" s="31"/>
      <c r="K8" s="97"/>
      <c r="L8" s="1"/>
      <c r="M8" s="33"/>
      <c r="N8" s="97"/>
      <c r="O8" s="1"/>
      <c r="P8" s="31" t="s">
        <v>297</v>
      </c>
      <c r="Q8" s="100">
        <v>4550</v>
      </c>
      <c r="R8" s="284"/>
    </row>
    <row r="9" spans="1:18" ht="13.5">
      <c r="A9" s="31"/>
      <c r="B9" s="96">
        <v>0</v>
      </c>
      <c r="C9" s="1"/>
      <c r="D9" s="31"/>
      <c r="E9" s="96"/>
      <c r="F9" s="1"/>
      <c r="G9" s="31" t="s">
        <v>147</v>
      </c>
      <c r="H9" s="97">
        <v>1650</v>
      </c>
      <c r="I9" s="284"/>
      <c r="J9" s="31"/>
      <c r="K9" s="97"/>
      <c r="L9" s="1"/>
      <c r="M9" s="31"/>
      <c r="N9" s="97"/>
      <c r="O9" s="1"/>
      <c r="P9" s="31" t="s">
        <v>298</v>
      </c>
      <c r="Q9" s="100">
        <v>4300</v>
      </c>
      <c r="R9" s="284"/>
    </row>
    <row r="10" spans="1:18" ht="13.5">
      <c r="A10" s="31"/>
      <c r="B10" s="97"/>
      <c r="C10" s="1"/>
      <c r="D10" s="31"/>
      <c r="E10" s="97"/>
      <c r="F10" s="1"/>
      <c r="G10" s="33"/>
      <c r="H10" s="97"/>
      <c r="I10" s="1"/>
      <c r="J10" s="33"/>
      <c r="K10" s="97"/>
      <c r="L10" s="1"/>
      <c r="M10" s="33"/>
      <c r="N10" s="97"/>
      <c r="O10" s="1"/>
      <c r="P10" s="286" t="s">
        <v>299</v>
      </c>
      <c r="Q10" s="287">
        <v>3400</v>
      </c>
      <c r="R10" s="284"/>
    </row>
    <row r="11" spans="1:18" ht="13.5">
      <c r="A11" s="206"/>
      <c r="B11" s="97"/>
      <c r="C11" s="1"/>
      <c r="D11" s="31"/>
      <c r="E11" s="97"/>
      <c r="F11" s="1"/>
      <c r="G11" s="33"/>
      <c r="H11" s="97"/>
      <c r="I11" s="1"/>
      <c r="J11" s="33"/>
      <c r="K11" s="97"/>
      <c r="L11" s="1"/>
      <c r="M11" s="33"/>
      <c r="N11" s="97"/>
      <c r="O11" s="1"/>
      <c r="P11" s="286" t="s">
        <v>300</v>
      </c>
      <c r="Q11" s="287">
        <v>2250</v>
      </c>
      <c r="R11" s="284"/>
    </row>
    <row r="12" spans="1:18" ht="13.5">
      <c r="A12" s="31"/>
      <c r="B12" s="97"/>
      <c r="C12" s="1"/>
      <c r="D12" s="31"/>
      <c r="E12" s="97"/>
      <c r="F12" s="1"/>
      <c r="G12" s="33"/>
      <c r="H12" s="97"/>
      <c r="I12" s="1"/>
      <c r="J12" s="33"/>
      <c r="K12" s="97"/>
      <c r="L12" s="1"/>
      <c r="M12" s="33"/>
      <c r="N12" s="97"/>
      <c r="O12" s="1"/>
      <c r="P12" s="33" t="s">
        <v>301</v>
      </c>
      <c r="Q12" s="100">
        <v>450</v>
      </c>
      <c r="R12" s="284"/>
    </row>
    <row r="13" spans="1:18" ht="13.5">
      <c r="A13" s="31"/>
      <c r="B13" s="97"/>
      <c r="C13" s="1"/>
      <c r="D13" s="31"/>
      <c r="E13" s="97"/>
      <c r="F13" s="1"/>
      <c r="G13" s="33"/>
      <c r="H13" s="97"/>
      <c r="I13" s="1"/>
      <c r="J13" s="33"/>
      <c r="K13" s="97"/>
      <c r="L13" s="1"/>
      <c r="M13" s="33"/>
      <c r="N13" s="97"/>
      <c r="O13" s="1"/>
      <c r="P13" s="33" t="s">
        <v>302</v>
      </c>
      <c r="Q13" s="100">
        <v>1050</v>
      </c>
      <c r="R13" s="284"/>
    </row>
    <row r="14" spans="1:18" ht="13.5">
      <c r="A14" s="31"/>
      <c r="B14" s="97"/>
      <c r="C14" s="1"/>
      <c r="D14" s="31"/>
      <c r="E14" s="97"/>
      <c r="F14" s="1"/>
      <c r="G14" s="33"/>
      <c r="H14" s="97"/>
      <c r="I14" s="1"/>
      <c r="J14" s="33"/>
      <c r="K14" s="97"/>
      <c r="L14" s="1"/>
      <c r="M14" s="33"/>
      <c r="N14" s="97"/>
      <c r="O14" s="1"/>
      <c r="P14" s="33"/>
      <c r="Q14" s="100"/>
      <c r="R14" s="1"/>
    </row>
    <row r="15" spans="1:18" ht="13.5">
      <c r="A15" s="31"/>
      <c r="B15" s="97"/>
      <c r="C15" s="1"/>
      <c r="D15" s="251"/>
      <c r="E15" s="97"/>
      <c r="F15" s="1"/>
      <c r="G15" s="33"/>
      <c r="H15" s="97"/>
      <c r="I15" s="1"/>
      <c r="J15" s="33"/>
      <c r="K15" s="97"/>
      <c r="L15" s="1"/>
      <c r="M15" s="33"/>
      <c r="N15" s="97"/>
      <c r="O15" s="1"/>
      <c r="P15" s="33"/>
      <c r="Q15" s="100"/>
      <c r="R15" s="1"/>
    </row>
    <row r="16" spans="1:18" ht="13.5">
      <c r="A16" s="142"/>
      <c r="B16" s="98"/>
      <c r="C16" s="143"/>
      <c r="D16" s="142"/>
      <c r="E16" s="98"/>
      <c r="F16" s="143"/>
      <c r="G16" s="187"/>
      <c r="H16" s="98"/>
      <c r="I16" s="143"/>
      <c r="J16" s="187"/>
      <c r="K16" s="98"/>
      <c r="L16" s="143"/>
      <c r="M16" s="187"/>
      <c r="N16" s="98"/>
      <c r="O16" s="143"/>
      <c r="P16" s="187"/>
      <c r="Q16" s="195"/>
      <c r="R16" s="143"/>
    </row>
    <row r="17" spans="1:18" ht="14.25" thickBot="1">
      <c r="A17" s="214" t="s">
        <v>12</v>
      </c>
      <c r="B17" s="215">
        <f>SUM(B8:B15)</f>
        <v>0</v>
      </c>
      <c r="C17" s="216">
        <f>SUM(C8:C15)</f>
        <v>0</v>
      </c>
      <c r="D17" s="214" t="s">
        <v>12</v>
      </c>
      <c r="E17" s="215">
        <f>SUM(E8:E15)</f>
        <v>0</v>
      </c>
      <c r="F17" s="216">
        <f>SUM(F8:F15)</f>
        <v>0</v>
      </c>
      <c r="G17" s="214" t="s">
        <v>12</v>
      </c>
      <c r="H17" s="215">
        <f>SUM(H8:H15)</f>
        <v>2600</v>
      </c>
      <c r="I17" s="216">
        <f>SUM(I8:I15)</f>
        <v>0</v>
      </c>
      <c r="J17" s="214" t="s">
        <v>12</v>
      </c>
      <c r="K17" s="215">
        <f>SUM(K8:K15)</f>
        <v>0</v>
      </c>
      <c r="L17" s="216">
        <f>SUM(L8:L15)</f>
        <v>0</v>
      </c>
      <c r="M17" s="214" t="s">
        <v>12</v>
      </c>
      <c r="N17" s="215">
        <f>SUM(N8:N15)</f>
        <v>0</v>
      </c>
      <c r="O17" s="216">
        <f>SUM(O8:O15)</f>
        <v>0</v>
      </c>
      <c r="P17" s="214" t="s">
        <v>12</v>
      </c>
      <c r="Q17" s="217">
        <f>SUM(Q8:Q15)</f>
        <v>16000</v>
      </c>
      <c r="R17" s="216">
        <f>SUM(R8:R15)</f>
        <v>0</v>
      </c>
    </row>
    <row r="18" spans="1:18" ht="10.5" customHeight="1" thickBot="1">
      <c r="A18" s="37"/>
      <c r="B18" s="179"/>
      <c r="C18" s="2"/>
      <c r="D18" s="37"/>
      <c r="E18" s="179"/>
      <c r="F18" s="2"/>
      <c r="G18" s="37"/>
      <c r="H18" s="225"/>
      <c r="I18" s="223"/>
      <c r="J18" s="37"/>
      <c r="K18" s="179"/>
      <c r="L18" s="2"/>
      <c r="M18" s="37"/>
      <c r="N18" s="179"/>
      <c r="O18" s="2"/>
      <c r="P18" s="37"/>
      <c r="Q18" s="179"/>
      <c r="R18" s="2"/>
    </row>
    <row r="19" spans="1:13" ht="16.5" customHeight="1" thickBot="1">
      <c r="A19" s="372" t="s">
        <v>587</v>
      </c>
      <c r="B19" s="20"/>
      <c r="C19" s="140" t="s">
        <v>352</v>
      </c>
      <c r="D19" s="111" t="s">
        <v>149</v>
      </c>
      <c r="E19" s="21"/>
      <c r="F19" s="22" t="s">
        <v>3</v>
      </c>
      <c r="G19" s="197">
        <f>SUM(B26,E26,H26,K26,N26,Q26)</f>
        <v>4850</v>
      </c>
      <c r="H19" s="23" t="s">
        <v>4</v>
      </c>
      <c r="I19" s="196">
        <f>SUM(C26,F26,I26,L26,O26,R26)</f>
        <v>0</v>
      </c>
      <c r="J19" s="24"/>
      <c r="K19" s="34"/>
      <c r="L19" s="76"/>
      <c r="M19" s="76"/>
    </row>
    <row r="20" ht="3.75" customHeight="1" thickBot="1"/>
    <row r="21" spans="1:18" ht="15.75" customHeight="1">
      <c r="A21" s="112" t="s">
        <v>5</v>
      </c>
      <c r="B21" s="26"/>
      <c r="C21" s="27"/>
      <c r="D21" s="113" t="s">
        <v>6</v>
      </c>
      <c r="E21" s="26"/>
      <c r="F21" s="27"/>
      <c r="G21" s="113" t="s">
        <v>7</v>
      </c>
      <c r="H21" s="26"/>
      <c r="I21" s="27"/>
      <c r="J21" s="113" t="s">
        <v>310</v>
      </c>
      <c r="K21" s="26"/>
      <c r="L21" s="27"/>
      <c r="M21" s="112" t="s">
        <v>377</v>
      </c>
      <c r="N21" s="26"/>
      <c r="O21" s="27"/>
      <c r="P21" s="113" t="s">
        <v>8</v>
      </c>
      <c r="Q21" s="5"/>
      <c r="R21" s="6"/>
    </row>
    <row r="22" spans="1:18" ht="14.25" customHeight="1">
      <c r="A22" s="28" t="s">
        <v>10</v>
      </c>
      <c r="B22" s="29" t="s">
        <v>11</v>
      </c>
      <c r="C22" s="30"/>
      <c r="D22" s="28" t="s">
        <v>10</v>
      </c>
      <c r="E22" s="29" t="s">
        <v>11</v>
      </c>
      <c r="F22" s="30"/>
      <c r="G22" s="28" t="s">
        <v>10</v>
      </c>
      <c r="H22" s="29" t="s">
        <v>11</v>
      </c>
      <c r="I22" s="30"/>
      <c r="J22" s="28" t="s">
        <v>10</v>
      </c>
      <c r="K22" s="29" t="s">
        <v>11</v>
      </c>
      <c r="L22" s="30"/>
      <c r="M22" s="28" t="s">
        <v>10</v>
      </c>
      <c r="N22" s="29" t="s">
        <v>11</v>
      </c>
      <c r="O22" s="30"/>
      <c r="P22" s="266" t="s">
        <v>10</v>
      </c>
      <c r="Q22" s="271" t="s">
        <v>11</v>
      </c>
      <c r="R22" s="273"/>
    </row>
    <row r="23" spans="1:18" ht="13.5">
      <c r="A23" s="31"/>
      <c r="B23" s="96"/>
      <c r="C23" s="1"/>
      <c r="D23" s="31"/>
      <c r="E23" s="96"/>
      <c r="F23" s="1"/>
      <c r="G23" s="31" t="s">
        <v>150</v>
      </c>
      <c r="H23" s="97">
        <v>100</v>
      </c>
      <c r="I23" s="284"/>
      <c r="J23" s="31" t="s">
        <v>150</v>
      </c>
      <c r="K23" s="97">
        <v>50</v>
      </c>
      <c r="L23" s="284"/>
      <c r="M23" s="31" t="s">
        <v>389</v>
      </c>
      <c r="N23" s="97">
        <v>200</v>
      </c>
      <c r="O23" s="284"/>
      <c r="P23" s="31" t="s">
        <v>152</v>
      </c>
      <c r="Q23" s="100">
        <v>1000</v>
      </c>
      <c r="R23" s="284"/>
    </row>
    <row r="24" spans="1:18" ht="13.5">
      <c r="A24" s="31"/>
      <c r="B24" s="96"/>
      <c r="C24" s="1"/>
      <c r="D24" s="31"/>
      <c r="E24" s="96"/>
      <c r="F24" s="1"/>
      <c r="G24" s="31" t="s">
        <v>151</v>
      </c>
      <c r="H24" s="97">
        <v>750</v>
      </c>
      <c r="I24" s="284"/>
      <c r="J24" s="31"/>
      <c r="K24" s="97"/>
      <c r="L24" s="1"/>
      <c r="M24" s="31"/>
      <c r="N24" s="97"/>
      <c r="O24" s="1"/>
      <c r="P24" s="31" t="s">
        <v>153</v>
      </c>
      <c r="Q24" s="100">
        <v>2750</v>
      </c>
      <c r="R24" s="284"/>
    </row>
    <row r="25" spans="1:18" ht="13.5">
      <c r="A25" s="142"/>
      <c r="B25" s="98"/>
      <c r="C25" s="143"/>
      <c r="D25" s="142"/>
      <c r="E25" s="98"/>
      <c r="F25" s="143"/>
      <c r="G25" s="187"/>
      <c r="H25" s="98"/>
      <c r="I25" s="143"/>
      <c r="J25" s="187"/>
      <c r="K25" s="98"/>
      <c r="L25" s="143"/>
      <c r="M25" s="187"/>
      <c r="N25" s="98"/>
      <c r="O25" s="143"/>
      <c r="P25" s="142"/>
      <c r="Q25" s="195"/>
      <c r="R25" s="143"/>
    </row>
    <row r="26" spans="1:18" ht="14.25" thickBot="1">
      <c r="A26" s="214" t="s">
        <v>12</v>
      </c>
      <c r="B26" s="215">
        <f>SUM(B23:B25)</f>
        <v>0</v>
      </c>
      <c r="C26" s="216">
        <f>SUM(C23:C25)</f>
        <v>0</v>
      </c>
      <c r="D26" s="214" t="s">
        <v>12</v>
      </c>
      <c r="E26" s="215">
        <f>SUM(E23:E25)</f>
        <v>0</v>
      </c>
      <c r="F26" s="216">
        <f>SUM(F23:F25)</f>
        <v>0</v>
      </c>
      <c r="G26" s="214" t="s">
        <v>12</v>
      </c>
      <c r="H26" s="215">
        <f>SUM(H23:H25)</f>
        <v>850</v>
      </c>
      <c r="I26" s="216">
        <f>SUM(I23:I25)</f>
        <v>0</v>
      </c>
      <c r="J26" s="214" t="s">
        <v>12</v>
      </c>
      <c r="K26" s="215">
        <f>SUM(K23:K25)</f>
        <v>50</v>
      </c>
      <c r="L26" s="216">
        <f>SUM(L23:L25)</f>
        <v>0</v>
      </c>
      <c r="M26" s="214" t="s">
        <v>12</v>
      </c>
      <c r="N26" s="215">
        <f>SUM(N23:N25)</f>
        <v>200</v>
      </c>
      <c r="O26" s="216">
        <f>SUM(O23:O25)</f>
        <v>0</v>
      </c>
      <c r="P26" s="214" t="s">
        <v>12</v>
      </c>
      <c r="Q26" s="217">
        <f>SUM(Q23:Q25)</f>
        <v>3750</v>
      </c>
      <c r="R26" s="216">
        <f>SUM(R23:R25)</f>
        <v>0</v>
      </c>
    </row>
    <row r="27" spans="7:14" ht="10.5" customHeight="1" thickBot="1">
      <c r="G27" s="17"/>
      <c r="M27" s="18"/>
      <c r="N27" s="19"/>
    </row>
    <row r="28" spans="1:14" ht="16.5" customHeight="1" thickBot="1">
      <c r="A28" s="372" t="s">
        <v>587</v>
      </c>
      <c r="B28" s="20"/>
      <c r="C28" s="140" t="s">
        <v>353</v>
      </c>
      <c r="D28" s="111" t="s">
        <v>314</v>
      </c>
      <c r="E28" s="21"/>
      <c r="F28" s="22" t="s">
        <v>3</v>
      </c>
      <c r="G28" s="197">
        <f>SUM(B40,E40,H40,K40,N40,Q40)</f>
        <v>17850</v>
      </c>
      <c r="H28" s="23" t="s">
        <v>4</v>
      </c>
      <c r="I28" s="196">
        <f>SUM(C40,F40,I40,L40,O40,R40)</f>
        <v>0</v>
      </c>
      <c r="J28" s="24"/>
      <c r="K28" s="34"/>
      <c r="L28" s="35"/>
      <c r="M28" s="36"/>
      <c r="N28" s="25"/>
    </row>
    <row r="29" ht="3.75" customHeight="1" thickBot="1"/>
    <row r="30" spans="1:18" ht="15.75" customHeight="1">
      <c r="A30" s="112" t="s">
        <v>5</v>
      </c>
      <c r="B30" s="26"/>
      <c r="C30" s="27"/>
      <c r="D30" s="113" t="s">
        <v>6</v>
      </c>
      <c r="E30" s="26"/>
      <c r="F30" s="27"/>
      <c r="G30" s="113" t="s">
        <v>7</v>
      </c>
      <c r="H30" s="26"/>
      <c r="I30" s="27"/>
      <c r="J30" s="112" t="s">
        <v>377</v>
      </c>
      <c r="K30" s="26"/>
      <c r="L30" s="27"/>
      <c r="M30" s="112" t="s">
        <v>9</v>
      </c>
      <c r="N30" s="26"/>
      <c r="O30" s="27"/>
      <c r="P30" s="113" t="s">
        <v>8</v>
      </c>
      <c r="Q30" s="5"/>
      <c r="R30" s="6"/>
    </row>
    <row r="31" spans="1:18" ht="14.25" customHeight="1">
      <c r="A31" s="28" t="s">
        <v>10</v>
      </c>
      <c r="B31" s="29" t="s">
        <v>11</v>
      </c>
      <c r="C31" s="30"/>
      <c r="D31" s="28" t="s">
        <v>10</v>
      </c>
      <c r="E31" s="29" t="s">
        <v>11</v>
      </c>
      <c r="F31" s="30"/>
      <c r="G31" s="28" t="s">
        <v>10</v>
      </c>
      <c r="H31" s="29" t="s">
        <v>11</v>
      </c>
      <c r="I31" s="30"/>
      <c r="J31" s="28" t="s">
        <v>10</v>
      </c>
      <c r="K31" s="29" t="s">
        <v>11</v>
      </c>
      <c r="L31" s="30"/>
      <c r="M31" s="28" t="s">
        <v>10</v>
      </c>
      <c r="N31" s="29" t="s">
        <v>11</v>
      </c>
      <c r="O31" s="30"/>
      <c r="P31" s="266" t="s">
        <v>10</v>
      </c>
      <c r="Q31" s="267" t="s">
        <v>11</v>
      </c>
      <c r="R31" s="268"/>
    </row>
    <row r="32" spans="1:18" ht="13.5">
      <c r="A32" s="297" t="s">
        <v>154</v>
      </c>
      <c r="B32" s="305">
        <v>350</v>
      </c>
      <c r="C32" s="284"/>
      <c r="D32" s="297" t="s">
        <v>154</v>
      </c>
      <c r="E32" s="305"/>
      <c r="F32" s="299"/>
      <c r="G32" s="297" t="s">
        <v>154</v>
      </c>
      <c r="H32" s="298">
        <v>800</v>
      </c>
      <c r="I32" s="284"/>
      <c r="J32" s="297" t="s">
        <v>391</v>
      </c>
      <c r="K32" s="298">
        <v>400</v>
      </c>
      <c r="L32" s="284"/>
      <c r="M32" s="297" t="s">
        <v>156</v>
      </c>
      <c r="N32" s="298">
        <v>900</v>
      </c>
      <c r="O32" s="284"/>
      <c r="P32" s="297" t="s">
        <v>154</v>
      </c>
      <c r="Q32" s="285">
        <v>7950</v>
      </c>
      <c r="R32" s="284"/>
    </row>
    <row r="33" spans="1:18" ht="13.5">
      <c r="A33" s="297"/>
      <c r="B33" s="305"/>
      <c r="C33" s="299"/>
      <c r="D33" s="297"/>
      <c r="E33" s="305"/>
      <c r="F33" s="299"/>
      <c r="G33" s="297" t="s">
        <v>155</v>
      </c>
      <c r="H33" s="298">
        <v>800</v>
      </c>
      <c r="I33" s="284"/>
      <c r="J33" s="297"/>
      <c r="K33" s="298"/>
      <c r="L33" s="299"/>
      <c r="M33" s="297" t="s">
        <v>157</v>
      </c>
      <c r="N33" s="298">
        <v>750</v>
      </c>
      <c r="O33" s="284"/>
      <c r="P33" s="306" t="s">
        <v>540</v>
      </c>
      <c r="Q33" s="100">
        <v>1250</v>
      </c>
      <c r="R33" s="284"/>
    </row>
    <row r="34" spans="1:18" ht="13.5">
      <c r="A34" s="307"/>
      <c r="B34" s="298"/>
      <c r="C34" s="299"/>
      <c r="D34" s="297"/>
      <c r="E34" s="298"/>
      <c r="F34" s="299"/>
      <c r="G34" s="296"/>
      <c r="H34" s="298"/>
      <c r="I34" s="299"/>
      <c r="J34" s="297"/>
      <c r="K34" s="298"/>
      <c r="L34" s="299"/>
      <c r="M34" s="296"/>
      <c r="N34" s="298"/>
      <c r="O34" s="299"/>
      <c r="P34" s="306" t="s">
        <v>541</v>
      </c>
      <c r="Q34" s="100">
        <v>1050</v>
      </c>
      <c r="R34" s="284"/>
    </row>
    <row r="35" spans="1:18" ht="13.5">
      <c r="A35" s="31"/>
      <c r="B35" s="97"/>
      <c r="C35" s="1"/>
      <c r="D35" s="31"/>
      <c r="E35" s="97"/>
      <c r="F35" s="1"/>
      <c r="G35" s="33"/>
      <c r="H35" s="97"/>
      <c r="I35" s="1"/>
      <c r="J35" s="33"/>
      <c r="K35" s="97"/>
      <c r="L35" s="1"/>
      <c r="M35" s="33"/>
      <c r="N35" s="97"/>
      <c r="O35" s="1"/>
      <c r="P35" s="33" t="s">
        <v>303</v>
      </c>
      <c r="Q35" s="100">
        <v>1850</v>
      </c>
      <c r="R35" s="284"/>
    </row>
    <row r="36" spans="1:18" ht="13.5">
      <c r="A36" s="31"/>
      <c r="B36" s="97"/>
      <c r="C36" s="1"/>
      <c r="D36" s="31"/>
      <c r="E36" s="97"/>
      <c r="F36" s="1"/>
      <c r="G36" s="33"/>
      <c r="H36" s="97"/>
      <c r="I36" s="1"/>
      <c r="J36" s="33"/>
      <c r="K36" s="97"/>
      <c r="L36" s="1"/>
      <c r="M36" s="33"/>
      <c r="N36" s="97"/>
      <c r="O36" s="1"/>
      <c r="P36" s="33" t="s">
        <v>304</v>
      </c>
      <c r="Q36" s="100">
        <v>700</v>
      </c>
      <c r="R36" s="284"/>
    </row>
    <row r="37" spans="1:18" ht="13.5">
      <c r="A37" s="31"/>
      <c r="B37" s="97"/>
      <c r="C37" s="1"/>
      <c r="D37" s="251"/>
      <c r="E37" s="97"/>
      <c r="F37" s="1"/>
      <c r="G37" s="33"/>
      <c r="H37" s="97"/>
      <c r="I37" s="1"/>
      <c r="J37" s="33"/>
      <c r="K37" s="97"/>
      <c r="L37" s="1"/>
      <c r="M37" s="33"/>
      <c r="N37" s="97"/>
      <c r="O37" s="1"/>
      <c r="P37" s="33" t="s">
        <v>305</v>
      </c>
      <c r="Q37" s="100">
        <v>650</v>
      </c>
      <c r="R37" s="284"/>
    </row>
    <row r="38" spans="1:18" ht="13.5">
      <c r="A38" s="31"/>
      <c r="B38" s="97"/>
      <c r="C38" s="1"/>
      <c r="D38" s="31"/>
      <c r="E38" s="97"/>
      <c r="F38" s="1"/>
      <c r="G38" s="33"/>
      <c r="H38" s="97"/>
      <c r="I38" s="1"/>
      <c r="J38" s="33"/>
      <c r="K38" s="97"/>
      <c r="L38" s="1"/>
      <c r="M38" s="33"/>
      <c r="N38" s="97"/>
      <c r="O38" s="1"/>
      <c r="P38" s="286" t="s">
        <v>306</v>
      </c>
      <c r="Q38" s="287">
        <v>400</v>
      </c>
      <c r="R38" s="284"/>
    </row>
    <row r="39" spans="1:18" ht="13.5">
      <c r="A39" s="224"/>
      <c r="B39" s="98"/>
      <c r="C39" s="143"/>
      <c r="D39" s="224"/>
      <c r="E39" s="98"/>
      <c r="F39" s="143"/>
      <c r="G39" s="187"/>
      <c r="H39" s="98"/>
      <c r="I39" s="143"/>
      <c r="J39" s="187"/>
      <c r="K39" s="98"/>
      <c r="L39" s="143"/>
      <c r="M39" s="187"/>
      <c r="N39" s="98"/>
      <c r="O39" s="143"/>
      <c r="P39" s="187"/>
      <c r="Q39" s="195"/>
      <c r="R39" s="143"/>
    </row>
    <row r="40" spans="1:18" ht="14.25" thickBot="1">
      <c r="A40" s="214" t="s">
        <v>12</v>
      </c>
      <c r="B40" s="215">
        <f>SUM(B32:B39)</f>
        <v>350</v>
      </c>
      <c r="C40" s="216">
        <f>SUM(C32:C39)</f>
        <v>0</v>
      </c>
      <c r="D40" s="214" t="s">
        <v>12</v>
      </c>
      <c r="E40" s="215">
        <f>SUM(E32:E39)</f>
        <v>0</v>
      </c>
      <c r="F40" s="216">
        <f>SUM(F32:F39)</f>
        <v>0</v>
      </c>
      <c r="G40" s="214" t="s">
        <v>12</v>
      </c>
      <c r="H40" s="215">
        <f>SUM(H32:H39)</f>
        <v>1600</v>
      </c>
      <c r="I40" s="216">
        <f>SUM(I32:I39)</f>
        <v>0</v>
      </c>
      <c r="J40" s="214" t="s">
        <v>12</v>
      </c>
      <c r="K40" s="215">
        <f>SUM(K32:K39)</f>
        <v>400</v>
      </c>
      <c r="L40" s="216">
        <f>SUM(L32:L39)</f>
        <v>0</v>
      </c>
      <c r="M40" s="214" t="s">
        <v>12</v>
      </c>
      <c r="N40" s="215">
        <f>SUM(N32:N39)</f>
        <v>1650</v>
      </c>
      <c r="O40" s="216">
        <f>SUM(O32:O39)</f>
        <v>0</v>
      </c>
      <c r="P40" s="214" t="s">
        <v>12</v>
      </c>
      <c r="Q40" s="217">
        <f>SUM(Q32:Q39)</f>
        <v>13850</v>
      </c>
      <c r="R40" s="216">
        <f>SUM(R32:R39)</f>
        <v>0</v>
      </c>
    </row>
    <row r="41" spans="7:14" ht="10.5" customHeight="1" thickBot="1">
      <c r="G41" s="17"/>
      <c r="M41" s="18"/>
      <c r="N41" s="19"/>
    </row>
    <row r="42" spans="1:14" ht="16.5" customHeight="1" thickBot="1">
      <c r="A42" s="372" t="s">
        <v>587</v>
      </c>
      <c r="B42" s="20"/>
      <c r="C42" s="140" t="s">
        <v>354</v>
      </c>
      <c r="D42" s="111" t="s">
        <v>315</v>
      </c>
      <c r="E42" s="21"/>
      <c r="F42" s="22" t="s">
        <v>3</v>
      </c>
      <c r="G42" s="197">
        <f>SUM(B57,E57,H57,K57,N57,Q57)</f>
        <v>13500</v>
      </c>
      <c r="H42" s="23" t="s">
        <v>4</v>
      </c>
      <c r="I42" s="196">
        <f>SUM(C57,F57,I57,L57,O57,R57)</f>
        <v>0</v>
      </c>
      <c r="J42" s="24"/>
      <c r="K42" s="34"/>
      <c r="L42" s="35"/>
      <c r="M42" s="36"/>
      <c r="N42" s="25"/>
    </row>
    <row r="43" ht="3.75" customHeight="1" thickBot="1"/>
    <row r="44" spans="1:18" ht="15.75" customHeight="1">
      <c r="A44" s="112" t="s">
        <v>5</v>
      </c>
      <c r="B44" s="26"/>
      <c r="C44" s="27"/>
      <c r="D44" s="113" t="s">
        <v>6</v>
      </c>
      <c r="E44" s="26"/>
      <c r="F44" s="27"/>
      <c r="G44" s="113" t="s">
        <v>7</v>
      </c>
      <c r="H44" s="26"/>
      <c r="I44" s="27"/>
      <c r="J44" s="112" t="s">
        <v>377</v>
      </c>
      <c r="K44" s="26"/>
      <c r="L44" s="27"/>
      <c r="M44" s="112" t="s">
        <v>9</v>
      </c>
      <c r="N44" s="26"/>
      <c r="O44" s="27"/>
      <c r="P44" s="113" t="s">
        <v>8</v>
      </c>
      <c r="Q44" s="5"/>
      <c r="R44" s="6"/>
    </row>
    <row r="45" spans="1:18" ht="14.25" customHeight="1">
      <c r="A45" s="28" t="s">
        <v>10</v>
      </c>
      <c r="B45" s="29" t="s">
        <v>11</v>
      </c>
      <c r="C45" s="30"/>
      <c r="D45" s="28" t="s">
        <v>10</v>
      </c>
      <c r="E45" s="29" t="s">
        <v>11</v>
      </c>
      <c r="F45" s="30"/>
      <c r="G45" s="28" t="s">
        <v>10</v>
      </c>
      <c r="H45" s="29" t="s">
        <v>11</v>
      </c>
      <c r="I45" s="30"/>
      <c r="J45" s="28" t="s">
        <v>10</v>
      </c>
      <c r="K45" s="29" t="s">
        <v>11</v>
      </c>
      <c r="L45" s="30"/>
      <c r="M45" s="28" t="s">
        <v>10</v>
      </c>
      <c r="N45" s="29" t="s">
        <v>11</v>
      </c>
      <c r="O45" s="30"/>
      <c r="P45" s="266" t="s">
        <v>10</v>
      </c>
      <c r="Q45" s="271" t="s">
        <v>11</v>
      </c>
      <c r="R45" s="272"/>
    </row>
    <row r="46" spans="1:18" ht="13.5">
      <c r="A46" s="31"/>
      <c r="B46" s="96"/>
      <c r="C46" s="1"/>
      <c r="D46" s="31" t="s">
        <v>158</v>
      </c>
      <c r="E46" s="96"/>
      <c r="F46" s="1"/>
      <c r="G46" s="31" t="s">
        <v>158</v>
      </c>
      <c r="H46" s="97">
        <v>500</v>
      </c>
      <c r="I46" s="284"/>
      <c r="J46" s="31" t="s">
        <v>392</v>
      </c>
      <c r="K46" s="97">
        <v>250</v>
      </c>
      <c r="L46" s="284"/>
      <c r="M46" s="31" t="s">
        <v>158</v>
      </c>
      <c r="N46" s="97">
        <v>1250</v>
      </c>
      <c r="O46" s="284"/>
      <c r="P46" s="31" t="s">
        <v>279</v>
      </c>
      <c r="Q46" s="100">
        <v>2650</v>
      </c>
      <c r="R46" s="284"/>
    </row>
    <row r="47" spans="1:18" ht="13.5">
      <c r="A47" s="31"/>
      <c r="B47" s="96"/>
      <c r="C47" s="1"/>
      <c r="D47" s="31"/>
      <c r="E47" s="96"/>
      <c r="F47" s="1"/>
      <c r="G47" s="31" t="s">
        <v>159</v>
      </c>
      <c r="H47" s="97">
        <v>600</v>
      </c>
      <c r="I47" s="284"/>
      <c r="J47" s="31" t="s">
        <v>393</v>
      </c>
      <c r="K47" s="97">
        <v>100</v>
      </c>
      <c r="L47" s="284"/>
      <c r="M47" s="33" t="s">
        <v>161</v>
      </c>
      <c r="N47" s="97">
        <v>550</v>
      </c>
      <c r="O47" s="284"/>
      <c r="P47" s="31" t="s">
        <v>552</v>
      </c>
      <c r="Q47" s="100">
        <v>1600</v>
      </c>
      <c r="R47" s="284"/>
    </row>
    <row r="48" spans="1:18" ht="13.5">
      <c r="A48" s="31"/>
      <c r="B48" s="97"/>
      <c r="C48" s="1"/>
      <c r="D48" s="31"/>
      <c r="E48" s="97"/>
      <c r="F48" s="1"/>
      <c r="G48" s="33" t="s">
        <v>160</v>
      </c>
      <c r="H48" s="97">
        <v>200</v>
      </c>
      <c r="I48" s="284"/>
      <c r="J48" s="33"/>
      <c r="K48" s="97"/>
      <c r="L48" s="1"/>
      <c r="M48" s="33"/>
      <c r="N48" s="97"/>
      <c r="O48" s="1"/>
      <c r="P48" s="33" t="s">
        <v>162</v>
      </c>
      <c r="Q48" s="100"/>
      <c r="R48" s="1"/>
    </row>
    <row r="49" spans="1:18" ht="13.5">
      <c r="A49" s="31"/>
      <c r="B49" s="97"/>
      <c r="C49" s="1"/>
      <c r="D49" s="31"/>
      <c r="E49" s="97"/>
      <c r="F49" s="1"/>
      <c r="G49" s="33"/>
      <c r="H49" s="97"/>
      <c r="I49" s="1"/>
      <c r="J49" s="33"/>
      <c r="K49" s="97"/>
      <c r="L49" s="1"/>
      <c r="M49" s="33"/>
      <c r="N49" s="97"/>
      <c r="O49" s="1"/>
      <c r="P49" s="33" t="s">
        <v>163</v>
      </c>
      <c r="Q49" s="100">
        <v>600</v>
      </c>
      <c r="R49" s="284"/>
    </row>
    <row r="50" spans="1:18" ht="13.5">
      <c r="A50" s="31"/>
      <c r="B50" s="97"/>
      <c r="C50" s="1"/>
      <c r="D50" s="31"/>
      <c r="E50" s="97"/>
      <c r="F50" s="1"/>
      <c r="G50" s="33"/>
      <c r="H50" s="97"/>
      <c r="I50" s="1"/>
      <c r="J50" s="33"/>
      <c r="K50" s="97"/>
      <c r="L50" s="1"/>
      <c r="M50" s="239"/>
      <c r="N50" s="97"/>
      <c r="O50" s="1"/>
      <c r="P50" s="33" t="s">
        <v>164</v>
      </c>
      <c r="Q50" s="100">
        <v>400</v>
      </c>
      <c r="R50" s="284"/>
    </row>
    <row r="51" spans="1:18" ht="13.5">
      <c r="A51" s="31"/>
      <c r="B51" s="97"/>
      <c r="C51" s="1"/>
      <c r="D51" s="251"/>
      <c r="E51" s="97"/>
      <c r="F51" s="1"/>
      <c r="G51" s="33"/>
      <c r="H51" s="97"/>
      <c r="I51" s="1"/>
      <c r="J51" s="33"/>
      <c r="K51" s="97"/>
      <c r="L51" s="1"/>
      <c r="M51" s="33"/>
      <c r="N51" s="97"/>
      <c r="O51" s="1"/>
      <c r="P51" s="33" t="s">
        <v>165</v>
      </c>
      <c r="Q51" s="100">
        <v>450</v>
      </c>
      <c r="R51" s="284"/>
    </row>
    <row r="52" spans="1:18" ht="13.5">
      <c r="A52" s="31"/>
      <c r="B52" s="97"/>
      <c r="C52" s="1"/>
      <c r="D52" s="31"/>
      <c r="E52" s="97"/>
      <c r="F52" s="1"/>
      <c r="G52" s="33"/>
      <c r="H52" s="97"/>
      <c r="I52" s="1"/>
      <c r="J52" s="33"/>
      <c r="K52" s="97"/>
      <c r="L52" s="1"/>
      <c r="M52" s="33"/>
      <c r="N52" s="97"/>
      <c r="O52" s="1"/>
      <c r="P52" s="33" t="s">
        <v>166</v>
      </c>
      <c r="Q52" s="100">
        <v>1800</v>
      </c>
      <c r="R52" s="284"/>
    </row>
    <row r="53" spans="1:18" ht="13.5">
      <c r="A53" s="31"/>
      <c r="B53" s="97"/>
      <c r="C53" s="1"/>
      <c r="D53" s="31"/>
      <c r="E53" s="97"/>
      <c r="F53" s="1"/>
      <c r="G53" s="33"/>
      <c r="H53" s="97"/>
      <c r="I53" s="1"/>
      <c r="J53" s="33"/>
      <c r="K53" s="97"/>
      <c r="L53" s="1"/>
      <c r="M53" s="33"/>
      <c r="N53" s="97"/>
      <c r="O53" s="1"/>
      <c r="P53" s="33" t="s">
        <v>414</v>
      </c>
      <c r="Q53" s="100">
        <v>1150</v>
      </c>
      <c r="R53" s="284"/>
    </row>
    <row r="54" spans="1:18" ht="13.5">
      <c r="A54" s="31"/>
      <c r="B54" s="97"/>
      <c r="C54" s="1"/>
      <c r="D54" s="31"/>
      <c r="E54" s="97"/>
      <c r="F54" s="1"/>
      <c r="G54" s="33"/>
      <c r="H54" s="97"/>
      <c r="I54" s="1"/>
      <c r="J54" s="33"/>
      <c r="K54" s="97"/>
      <c r="L54" s="1"/>
      <c r="M54" s="33"/>
      <c r="N54" s="97"/>
      <c r="O54" s="1"/>
      <c r="P54" s="33" t="s">
        <v>415</v>
      </c>
      <c r="Q54" s="100"/>
      <c r="R54" s="284"/>
    </row>
    <row r="55" spans="1:18" ht="13.5">
      <c r="A55" s="31"/>
      <c r="B55" s="97"/>
      <c r="C55" s="1"/>
      <c r="D55" s="31"/>
      <c r="E55" s="97"/>
      <c r="F55" s="1"/>
      <c r="G55" s="33"/>
      <c r="H55" s="97"/>
      <c r="I55" s="1"/>
      <c r="J55" s="33"/>
      <c r="K55" s="97"/>
      <c r="L55" s="1"/>
      <c r="M55" s="33"/>
      <c r="N55" s="97"/>
      <c r="O55" s="1"/>
      <c r="P55" s="296" t="s">
        <v>554</v>
      </c>
      <c r="Q55" s="100">
        <v>50</v>
      </c>
      <c r="R55" s="284"/>
    </row>
    <row r="56" spans="1:18" ht="13.5">
      <c r="A56" s="142"/>
      <c r="B56" s="98"/>
      <c r="C56" s="143"/>
      <c r="D56" s="142"/>
      <c r="E56" s="98"/>
      <c r="F56" s="143"/>
      <c r="G56" s="187"/>
      <c r="H56" s="98"/>
      <c r="I56" s="143"/>
      <c r="J56" s="187"/>
      <c r="K56" s="98"/>
      <c r="L56" s="143"/>
      <c r="M56" s="187"/>
      <c r="N56" s="98"/>
      <c r="O56" s="143"/>
      <c r="P56" s="33" t="s">
        <v>445</v>
      </c>
      <c r="Q56" s="100">
        <v>1350</v>
      </c>
      <c r="R56" s="284"/>
    </row>
    <row r="57" spans="1:18" ht="14.25" thickBot="1">
      <c r="A57" s="214" t="s">
        <v>12</v>
      </c>
      <c r="B57" s="215">
        <f>SUM(B46:B56)</f>
        <v>0</v>
      </c>
      <c r="C57" s="216">
        <f>SUM(C46:C56)</f>
        <v>0</v>
      </c>
      <c r="D57" s="214" t="s">
        <v>12</v>
      </c>
      <c r="E57" s="215">
        <f>SUM(E46:E56)</f>
        <v>0</v>
      </c>
      <c r="F57" s="216">
        <f>SUM(F46:F56)</f>
        <v>0</v>
      </c>
      <c r="G57" s="214" t="s">
        <v>12</v>
      </c>
      <c r="H57" s="215">
        <f>SUM(H46:H56)</f>
        <v>1300</v>
      </c>
      <c r="I57" s="216">
        <f>SUM(I46:I56)</f>
        <v>0</v>
      </c>
      <c r="J57" s="214" t="s">
        <v>12</v>
      </c>
      <c r="K57" s="215">
        <f>SUM(K46:K56)</f>
        <v>350</v>
      </c>
      <c r="L57" s="216">
        <f>SUM(L46:L56)</f>
        <v>0</v>
      </c>
      <c r="M57" s="214" t="s">
        <v>12</v>
      </c>
      <c r="N57" s="215">
        <f>SUM(N46:N56)</f>
        <v>1800</v>
      </c>
      <c r="O57" s="216">
        <f>SUM(O46:O56)</f>
        <v>0</v>
      </c>
      <c r="P57" s="214" t="s">
        <v>12</v>
      </c>
      <c r="Q57" s="217">
        <f>SUM(Q46:Q56)</f>
        <v>10050</v>
      </c>
      <c r="R57" s="216">
        <f>SUM(R46:R56)</f>
        <v>0</v>
      </c>
    </row>
    <row r="58" spans="1:18" ht="10.5" customHeight="1" thickBot="1">
      <c r="A58" s="37"/>
      <c r="B58" s="38"/>
      <c r="C58" s="2"/>
      <c r="D58" s="37"/>
      <c r="E58" s="38"/>
      <c r="F58" s="2"/>
      <c r="G58" s="37"/>
      <c r="H58" s="222"/>
      <c r="I58" s="223"/>
      <c r="J58" s="37"/>
      <c r="K58" s="38"/>
      <c r="L58" s="2"/>
      <c r="M58" s="37"/>
      <c r="N58" s="38"/>
      <c r="O58" s="2"/>
      <c r="P58" s="37"/>
      <c r="Q58" s="38"/>
      <c r="R58" s="274"/>
    </row>
    <row r="59" spans="1:14" ht="16.5" customHeight="1" thickBot="1">
      <c r="A59" s="372" t="s">
        <v>587</v>
      </c>
      <c r="B59" s="20"/>
      <c r="C59" s="140" t="s">
        <v>355</v>
      </c>
      <c r="D59" s="111" t="s">
        <v>504</v>
      </c>
      <c r="E59" s="21"/>
      <c r="F59" s="22" t="s">
        <v>3</v>
      </c>
      <c r="G59" s="197">
        <f>SUM(B70,E70,H70,K70,N70,Q70)</f>
        <v>14450</v>
      </c>
      <c r="H59" s="23" t="s">
        <v>4</v>
      </c>
      <c r="I59" s="196">
        <f>SUM(C70,F70,I70,L70,O70,R70)</f>
        <v>0</v>
      </c>
      <c r="J59" s="24"/>
      <c r="K59" s="34"/>
      <c r="L59" s="35"/>
      <c r="M59" s="36"/>
      <c r="N59" s="25"/>
    </row>
    <row r="60" ht="3.75" customHeight="1" thickBot="1"/>
    <row r="61" spans="1:18" ht="15.75" customHeight="1">
      <c r="A61" s="112" t="s">
        <v>5</v>
      </c>
      <c r="B61" s="26"/>
      <c r="C61" s="27"/>
      <c r="D61" s="113" t="s">
        <v>6</v>
      </c>
      <c r="E61" s="26"/>
      <c r="F61" s="27"/>
      <c r="G61" s="113" t="s">
        <v>7</v>
      </c>
      <c r="H61" s="26"/>
      <c r="I61" s="27"/>
      <c r="J61" s="113" t="s">
        <v>309</v>
      </c>
      <c r="K61" s="26"/>
      <c r="L61" s="27"/>
      <c r="M61" s="112" t="s">
        <v>377</v>
      </c>
      <c r="N61" s="26"/>
      <c r="O61" s="27"/>
      <c r="P61" s="113" t="s">
        <v>8</v>
      </c>
      <c r="Q61" s="5"/>
      <c r="R61" s="6"/>
    </row>
    <row r="62" spans="1:18" ht="14.25" customHeight="1">
      <c r="A62" s="28" t="s">
        <v>10</v>
      </c>
      <c r="B62" s="29" t="s">
        <v>11</v>
      </c>
      <c r="C62" s="30"/>
      <c r="D62" s="28" t="s">
        <v>10</v>
      </c>
      <c r="E62" s="29" t="s">
        <v>11</v>
      </c>
      <c r="F62" s="30"/>
      <c r="G62" s="28" t="s">
        <v>10</v>
      </c>
      <c r="H62" s="29" t="s">
        <v>11</v>
      </c>
      <c r="I62" s="30"/>
      <c r="J62" s="28" t="s">
        <v>10</v>
      </c>
      <c r="K62" s="29" t="s">
        <v>11</v>
      </c>
      <c r="L62" s="30"/>
      <c r="M62" s="28" t="s">
        <v>10</v>
      </c>
      <c r="N62" s="29" t="s">
        <v>11</v>
      </c>
      <c r="O62" s="30"/>
      <c r="P62" s="266" t="s">
        <v>10</v>
      </c>
      <c r="Q62" s="267" t="s">
        <v>11</v>
      </c>
      <c r="R62" s="268"/>
    </row>
    <row r="63" spans="1:18" ht="13.5">
      <c r="A63" s="31"/>
      <c r="B63" s="96"/>
      <c r="C63" s="1"/>
      <c r="D63" s="337" t="s">
        <v>168</v>
      </c>
      <c r="E63" s="364">
        <v>0</v>
      </c>
      <c r="F63" s="284"/>
      <c r="G63" s="282" t="s">
        <v>168</v>
      </c>
      <c r="H63" s="309">
        <v>1300</v>
      </c>
      <c r="I63" s="284"/>
      <c r="J63" s="33"/>
      <c r="K63" s="97"/>
      <c r="L63" s="1"/>
      <c r="M63" s="33" t="s">
        <v>394</v>
      </c>
      <c r="N63" s="97">
        <v>300</v>
      </c>
      <c r="O63" s="284"/>
      <c r="P63" s="31" t="s">
        <v>516</v>
      </c>
      <c r="Q63" s="194">
        <v>2100</v>
      </c>
      <c r="R63" s="284"/>
    </row>
    <row r="64" spans="1:18" ht="13.5">
      <c r="A64" s="31"/>
      <c r="B64" s="96"/>
      <c r="C64" s="1"/>
      <c r="D64" s="316" t="s">
        <v>307</v>
      </c>
      <c r="E64" s="365">
        <v>0</v>
      </c>
      <c r="F64" s="284"/>
      <c r="G64" s="286" t="s">
        <v>169</v>
      </c>
      <c r="H64" s="309">
        <v>1700</v>
      </c>
      <c r="I64" s="284"/>
      <c r="J64" s="33"/>
      <c r="K64" s="97"/>
      <c r="L64" s="1"/>
      <c r="M64" s="33" t="s">
        <v>395</v>
      </c>
      <c r="N64" s="97">
        <v>150</v>
      </c>
      <c r="O64" s="284"/>
      <c r="P64" s="33" t="s">
        <v>169</v>
      </c>
      <c r="Q64" s="100">
        <v>1050</v>
      </c>
      <c r="R64" s="284"/>
    </row>
    <row r="65" spans="1:18" ht="13.5">
      <c r="A65" s="31"/>
      <c r="B65" s="97"/>
      <c r="C65" s="1"/>
      <c r="D65" s="282" t="s">
        <v>167</v>
      </c>
      <c r="E65" s="366">
        <v>0</v>
      </c>
      <c r="F65" s="284"/>
      <c r="G65" s="286" t="s">
        <v>170</v>
      </c>
      <c r="H65" s="309">
        <v>100</v>
      </c>
      <c r="I65" s="284"/>
      <c r="J65" s="33"/>
      <c r="K65" s="97"/>
      <c r="L65" s="1"/>
      <c r="M65" s="33"/>
      <c r="N65" s="97"/>
      <c r="O65" s="1"/>
      <c r="P65" s="33" t="s">
        <v>416</v>
      </c>
      <c r="Q65" s="100">
        <v>850</v>
      </c>
      <c r="R65" s="284"/>
    </row>
    <row r="66" spans="1:18" ht="13.5">
      <c r="A66" s="31"/>
      <c r="B66" s="97"/>
      <c r="C66" s="1"/>
      <c r="D66" s="282"/>
      <c r="E66" s="309"/>
      <c r="F66" s="284"/>
      <c r="G66" s="286" t="s">
        <v>167</v>
      </c>
      <c r="H66" s="309">
        <v>1300</v>
      </c>
      <c r="I66" s="284"/>
      <c r="J66" s="33"/>
      <c r="K66" s="97"/>
      <c r="L66" s="1"/>
      <c r="M66" s="33"/>
      <c r="N66" s="97"/>
      <c r="O66" s="1"/>
      <c r="P66" s="344" t="s">
        <v>417</v>
      </c>
      <c r="Q66" s="100">
        <v>1600</v>
      </c>
      <c r="R66" s="284"/>
    </row>
    <row r="67" spans="1:18" ht="13.5">
      <c r="A67" s="31"/>
      <c r="B67" s="97"/>
      <c r="C67" s="1"/>
      <c r="D67" s="282"/>
      <c r="E67" s="309"/>
      <c r="F67" s="284"/>
      <c r="G67" s="286" t="s">
        <v>171</v>
      </c>
      <c r="H67" s="309">
        <v>650</v>
      </c>
      <c r="I67" s="284"/>
      <c r="J67" s="33"/>
      <c r="K67" s="97"/>
      <c r="L67" s="1"/>
      <c r="M67" s="33"/>
      <c r="N67" s="97"/>
      <c r="O67" s="1"/>
      <c r="P67" s="33" t="s">
        <v>172</v>
      </c>
      <c r="Q67" s="100">
        <v>2200</v>
      </c>
      <c r="R67" s="284"/>
    </row>
    <row r="68" spans="1:18" ht="13.5">
      <c r="A68" s="31"/>
      <c r="B68" s="97"/>
      <c r="C68" s="1"/>
      <c r="D68" s="360" t="s">
        <v>572</v>
      </c>
      <c r="E68" s="97"/>
      <c r="F68" s="1"/>
      <c r="G68" s="33"/>
      <c r="H68" s="97"/>
      <c r="I68" s="1"/>
      <c r="J68" s="33"/>
      <c r="K68" s="97"/>
      <c r="L68" s="1"/>
      <c r="M68" s="33"/>
      <c r="N68" s="97"/>
      <c r="O68" s="1"/>
      <c r="P68" s="33" t="s">
        <v>173</v>
      </c>
      <c r="Q68" s="100">
        <v>1150</v>
      </c>
      <c r="R68" s="284"/>
    </row>
    <row r="69" spans="1:18" ht="13.5">
      <c r="A69" s="142"/>
      <c r="B69" s="98"/>
      <c r="C69" s="143"/>
      <c r="D69" s="142"/>
      <c r="E69" s="98"/>
      <c r="F69" s="143"/>
      <c r="G69" s="187"/>
      <c r="H69" s="98"/>
      <c r="I69" s="143"/>
      <c r="J69" s="187"/>
      <c r="K69" s="98"/>
      <c r="L69" s="143"/>
      <c r="M69" s="187"/>
      <c r="N69" s="98"/>
      <c r="O69" s="143"/>
      <c r="P69" s="187"/>
      <c r="Q69" s="195"/>
      <c r="R69" s="143"/>
    </row>
    <row r="70" spans="1:18" ht="14.25" thickBot="1">
      <c r="A70" s="214" t="s">
        <v>12</v>
      </c>
      <c r="B70" s="215">
        <f>SUM(B63:B69)</f>
        <v>0</v>
      </c>
      <c r="C70" s="216">
        <f>SUM(C63:C69)</f>
        <v>0</v>
      </c>
      <c r="D70" s="214" t="s">
        <v>12</v>
      </c>
      <c r="E70" s="215">
        <f>SUM(E63:E69)</f>
        <v>0</v>
      </c>
      <c r="F70" s="216">
        <f>SUM(F63:F69)</f>
        <v>0</v>
      </c>
      <c r="G70" s="214" t="s">
        <v>12</v>
      </c>
      <c r="H70" s="215">
        <f>SUM(H63:H69)</f>
        <v>5050</v>
      </c>
      <c r="I70" s="216">
        <f>SUM(I63:I69)</f>
        <v>0</v>
      </c>
      <c r="J70" s="214" t="s">
        <v>12</v>
      </c>
      <c r="K70" s="215">
        <f>SUM(K63:K69)</f>
        <v>0</v>
      </c>
      <c r="L70" s="216">
        <f>SUM(L63:L69)</f>
        <v>0</v>
      </c>
      <c r="M70" s="214" t="s">
        <v>12</v>
      </c>
      <c r="N70" s="215">
        <f>SUM(N63:N69)</f>
        <v>450</v>
      </c>
      <c r="O70" s="216">
        <f>SUM(O63:O69)</f>
        <v>0</v>
      </c>
      <c r="P70" s="214" t="s">
        <v>12</v>
      </c>
      <c r="Q70" s="217">
        <f>SUM(Q63:Q69)</f>
        <v>8950</v>
      </c>
      <c r="R70" s="216">
        <f>SUM(R63:R69)</f>
        <v>0</v>
      </c>
    </row>
    <row r="71" spans="7:14" ht="10.5" customHeight="1" thickBot="1">
      <c r="G71" s="17"/>
      <c r="M71" s="18"/>
      <c r="N71" s="19"/>
    </row>
    <row r="72" spans="1:14" ht="16.5" customHeight="1" thickBot="1">
      <c r="A72" s="372" t="s">
        <v>587</v>
      </c>
      <c r="B72" s="20"/>
      <c r="C72" s="140" t="s">
        <v>356</v>
      </c>
      <c r="D72" s="111" t="s">
        <v>316</v>
      </c>
      <c r="E72" s="21"/>
      <c r="F72" s="22" t="s">
        <v>3</v>
      </c>
      <c r="G72" s="197">
        <f>SUM(B90,E90,H90,K90,N90,Q90)</f>
        <v>9950</v>
      </c>
      <c r="H72" s="23" t="s">
        <v>4</v>
      </c>
      <c r="I72" s="196">
        <f>SUM(C90,F90,I90,L90,O90,R90)</f>
        <v>0</v>
      </c>
      <c r="J72" s="24"/>
      <c r="K72" s="34"/>
      <c r="L72" s="35"/>
      <c r="M72" s="36"/>
      <c r="N72" s="25"/>
    </row>
    <row r="73" ht="3.75" customHeight="1" thickBot="1"/>
    <row r="74" spans="1:18" ht="15.75" customHeight="1">
      <c r="A74" s="112" t="s">
        <v>5</v>
      </c>
      <c r="B74" s="26"/>
      <c r="C74" s="27"/>
      <c r="D74" s="113" t="s">
        <v>6</v>
      </c>
      <c r="E74" s="26"/>
      <c r="F74" s="27"/>
      <c r="G74" s="113" t="s">
        <v>7</v>
      </c>
      <c r="H74" s="26"/>
      <c r="I74" s="27"/>
      <c r="J74" s="113" t="s">
        <v>309</v>
      </c>
      <c r="K74" s="26"/>
      <c r="L74" s="27"/>
      <c r="M74" s="112" t="s">
        <v>9</v>
      </c>
      <c r="N74" s="26"/>
      <c r="O74" s="27"/>
      <c r="P74" s="113" t="s">
        <v>8</v>
      </c>
      <c r="Q74" s="5"/>
      <c r="R74" s="6"/>
    </row>
    <row r="75" spans="1:18" ht="14.25" customHeight="1">
      <c r="A75" s="28" t="s">
        <v>10</v>
      </c>
      <c r="B75" s="29" t="s">
        <v>11</v>
      </c>
      <c r="C75" s="30"/>
      <c r="D75" s="28" t="s">
        <v>10</v>
      </c>
      <c r="E75" s="29" t="s">
        <v>11</v>
      </c>
      <c r="F75" s="30"/>
      <c r="G75" s="28" t="s">
        <v>10</v>
      </c>
      <c r="H75" s="29" t="s">
        <v>11</v>
      </c>
      <c r="I75" s="30"/>
      <c r="J75" s="28" t="s">
        <v>10</v>
      </c>
      <c r="K75" s="29" t="s">
        <v>11</v>
      </c>
      <c r="L75" s="30"/>
      <c r="M75" s="28" t="s">
        <v>10</v>
      </c>
      <c r="N75" s="29" t="s">
        <v>11</v>
      </c>
      <c r="O75" s="30"/>
      <c r="P75" s="266" t="s">
        <v>10</v>
      </c>
      <c r="Q75" s="267" t="s">
        <v>11</v>
      </c>
      <c r="R75" s="268"/>
    </row>
    <row r="76" spans="1:18" ht="13.5">
      <c r="A76" s="31"/>
      <c r="B76" s="96"/>
      <c r="C76" s="1"/>
      <c r="D76" s="31"/>
      <c r="E76" s="96"/>
      <c r="F76" s="1"/>
      <c r="G76" s="31" t="s">
        <v>174</v>
      </c>
      <c r="H76" s="97">
        <v>550</v>
      </c>
      <c r="I76" s="284"/>
      <c r="J76" s="31"/>
      <c r="K76" s="97"/>
      <c r="L76" s="1"/>
      <c r="M76" s="31" t="s">
        <v>174</v>
      </c>
      <c r="N76" s="97">
        <v>50</v>
      </c>
      <c r="O76" s="284"/>
      <c r="P76" s="31" t="s">
        <v>175</v>
      </c>
      <c r="Q76" s="97">
        <v>2350</v>
      </c>
      <c r="R76" s="284"/>
    </row>
    <row r="77" spans="1:18" ht="13.5">
      <c r="A77" s="31"/>
      <c r="B77" s="96"/>
      <c r="C77" s="1"/>
      <c r="D77" s="31"/>
      <c r="E77" s="96"/>
      <c r="F77" s="1"/>
      <c r="G77" s="31" t="s">
        <v>181</v>
      </c>
      <c r="H77" s="97">
        <v>350</v>
      </c>
      <c r="I77" s="284"/>
      <c r="J77" s="31"/>
      <c r="K77" s="97"/>
      <c r="L77" s="1"/>
      <c r="M77" s="31"/>
      <c r="N77" s="97"/>
      <c r="O77" s="1"/>
      <c r="P77" s="31" t="s">
        <v>176</v>
      </c>
      <c r="Q77" s="97">
        <v>200</v>
      </c>
      <c r="R77" s="284"/>
    </row>
    <row r="78" spans="1:18" ht="13.5">
      <c r="A78" s="31"/>
      <c r="B78" s="96"/>
      <c r="C78" s="1"/>
      <c r="D78" s="31"/>
      <c r="E78" s="96"/>
      <c r="F78" s="1"/>
      <c r="G78" s="31" t="s">
        <v>182</v>
      </c>
      <c r="H78" s="97">
        <v>200</v>
      </c>
      <c r="I78" s="284"/>
      <c r="J78" s="31"/>
      <c r="K78" s="97"/>
      <c r="L78" s="1"/>
      <c r="M78" s="31"/>
      <c r="N78" s="97"/>
      <c r="O78" s="1"/>
      <c r="P78" s="31" t="s">
        <v>177</v>
      </c>
      <c r="Q78" s="97">
        <v>550</v>
      </c>
      <c r="R78" s="284"/>
    </row>
    <row r="79" spans="1:18" ht="13.5">
      <c r="A79" s="31"/>
      <c r="B79" s="96"/>
      <c r="C79" s="1"/>
      <c r="D79" s="31"/>
      <c r="E79" s="96"/>
      <c r="F79" s="1"/>
      <c r="G79" s="31" t="s">
        <v>511</v>
      </c>
      <c r="H79" s="97">
        <v>50</v>
      </c>
      <c r="I79" s="284"/>
      <c r="J79" s="31"/>
      <c r="K79" s="97"/>
      <c r="L79" s="1"/>
      <c r="M79" s="31"/>
      <c r="N79" s="97"/>
      <c r="O79" s="1"/>
      <c r="P79" s="31" t="s">
        <v>178</v>
      </c>
      <c r="Q79" s="97">
        <v>200</v>
      </c>
      <c r="R79" s="284"/>
    </row>
    <row r="80" spans="1:18" ht="13.5">
      <c r="A80" s="31"/>
      <c r="B80" s="96"/>
      <c r="C80" s="1"/>
      <c r="D80" s="31"/>
      <c r="E80" s="96"/>
      <c r="F80" s="1"/>
      <c r="G80" s="31"/>
      <c r="H80" s="97"/>
      <c r="I80" s="1"/>
      <c r="J80" s="31"/>
      <c r="K80" s="97"/>
      <c r="L80" s="1"/>
      <c r="M80" s="31"/>
      <c r="N80" s="97"/>
      <c r="O80" s="1"/>
      <c r="P80" s="31" t="s">
        <v>179</v>
      </c>
      <c r="Q80" s="97">
        <v>400</v>
      </c>
      <c r="R80" s="284"/>
    </row>
    <row r="81" spans="1:18" ht="13.5">
      <c r="A81" s="31"/>
      <c r="B81" s="96"/>
      <c r="C81" s="1"/>
      <c r="D81" s="31"/>
      <c r="E81" s="96"/>
      <c r="F81" s="1"/>
      <c r="G81" s="31"/>
      <c r="H81" s="97"/>
      <c r="I81" s="1"/>
      <c r="J81" s="31"/>
      <c r="K81" s="97"/>
      <c r="L81" s="1"/>
      <c r="M81" s="31"/>
      <c r="N81" s="97"/>
      <c r="O81" s="1"/>
      <c r="P81" s="31" t="s">
        <v>180</v>
      </c>
      <c r="Q81" s="97">
        <v>500</v>
      </c>
      <c r="R81" s="284"/>
    </row>
    <row r="82" spans="1:18" ht="13.5">
      <c r="A82" s="31"/>
      <c r="B82" s="96"/>
      <c r="C82" s="1"/>
      <c r="D82" s="31"/>
      <c r="E82" s="96"/>
      <c r="F82" s="1"/>
      <c r="G82" s="31"/>
      <c r="H82" s="97"/>
      <c r="I82" s="1"/>
      <c r="J82" s="31"/>
      <c r="K82" s="97"/>
      <c r="L82" s="1"/>
      <c r="M82" s="31"/>
      <c r="N82" s="97"/>
      <c r="O82" s="1"/>
      <c r="P82" s="31" t="s">
        <v>183</v>
      </c>
      <c r="Q82" s="97">
        <v>1650</v>
      </c>
      <c r="R82" s="284"/>
    </row>
    <row r="83" spans="1:18" ht="13.5">
      <c r="A83" s="31"/>
      <c r="B83" s="96"/>
      <c r="C83" s="1"/>
      <c r="D83" s="31"/>
      <c r="E83" s="96"/>
      <c r="F83" s="1"/>
      <c r="G83" s="33"/>
      <c r="H83" s="97"/>
      <c r="I83" s="1"/>
      <c r="J83" s="33"/>
      <c r="K83" s="97"/>
      <c r="L83" s="1"/>
      <c r="M83" s="33"/>
      <c r="N83" s="97"/>
      <c r="O83" s="1"/>
      <c r="P83" s="31" t="s">
        <v>184</v>
      </c>
      <c r="Q83" s="97">
        <v>100</v>
      </c>
      <c r="R83" s="284"/>
    </row>
    <row r="84" spans="1:18" ht="13.5">
      <c r="A84" s="31"/>
      <c r="B84" s="96"/>
      <c r="C84" s="1"/>
      <c r="D84" s="31"/>
      <c r="E84" s="96"/>
      <c r="F84" s="1"/>
      <c r="G84" s="33"/>
      <c r="H84" s="97"/>
      <c r="I84" s="1"/>
      <c r="J84" s="33"/>
      <c r="K84" s="97"/>
      <c r="L84" s="1"/>
      <c r="M84" s="238"/>
      <c r="N84" s="97"/>
      <c r="O84" s="1"/>
      <c r="P84" s="251" t="s">
        <v>503</v>
      </c>
      <c r="Q84" s="97">
        <v>400</v>
      </c>
      <c r="R84" s="284"/>
    </row>
    <row r="85" spans="1:18" ht="13.5">
      <c r="A85" s="31"/>
      <c r="B85" s="96"/>
      <c r="C85" s="1"/>
      <c r="D85" s="31"/>
      <c r="E85" s="96"/>
      <c r="F85" s="1"/>
      <c r="G85" s="33"/>
      <c r="H85" s="97"/>
      <c r="I85" s="1"/>
      <c r="J85" s="33"/>
      <c r="K85" s="97"/>
      <c r="L85" s="1"/>
      <c r="M85" s="33"/>
      <c r="N85" s="97"/>
      <c r="O85" s="1"/>
      <c r="P85" s="31" t="s">
        <v>185</v>
      </c>
      <c r="Q85" s="97">
        <v>650</v>
      </c>
      <c r="R85" s="284"/>
    </row>
    <row r="86" spans="1:18" ht="13.5">
      <c r="A86" s="31"/>
      <c r="B86" s="96"/>
      <c r="C86" s="1"/>
      <c r="D86" s="31"/>
      <c r="E86" s="96"/>
      <c r="F86" s="1"/>
      <c r="G86" s="33"/>
      <c r="H86" s="97"/>
      <c r="I86" s="1"/>
      <c r="J86" s="33"/>
      <c r="K86" s="97"/>
      <c r="L86" s="1"/>
      <c r="M86" s="33"/>
      <c r="N86" s="97"/>
      <c r="O86" s="1"/>
      <c r="P86" s="31" t="s">
        <v>512</v>
      </c>
      <c r="Q86" s="97">
        <v>550</v>
      </c>
      <c r="R86" s="284"/>
    </row>
    <row r="87" spans="1:18" ht="13.5">
      <c r="A87" s="206"/>
      <c r="B87" s="96"/>
      <c r="C87" s="1"/>
      <c r="D87" s="31"/>
      <c r="E87" s="96"/>
      <c r="F87" s="1"/>
      <c r="G87" s="33"/>
      <c r="H87" s="97"/>
      <c r="I87" s="1"/>
      <c r="J87" s="33"/>
      <c r="K87" s="97"/>
      <c r="L87" s="1"/>
      <c r="M87" s="33"/>
      <c r="N87" s="97"/>
      <c r="O87" s="1"/>
      <c r="P87" s="31" t="s">
        <v>190</v>
      </c>
      <c r="Q87" s="97">
        <v>1200</v>
      </c>
      <c r="R87" s="284"/>
    </row>
    <row r="88" spans="1:18" ht="13.5">
      <c r="A88" s="31"/>
      <c r="B88" s="96"/>
      <c r="C88" s="1"/>
      <c r="D88" s="31"/>
      <c r="E88" s="96"/>
      <c r="F88" s="1"/>
      <c r="G88" s="33"/>
      <c r="H88" s="97"/>
      <c r="I88" s="1"/>
      <c r="J88" s="33"/>
      <c r="K88" s="97"/>
      <c r="L88" s="1"/>
      <c r="M88" s="33"/>
      <c r="N88" s="97"/>
      <c r="O88" s="1"/>
      <c r="P88" s="31"/>
      <c r="Q88" s="97"/>
      <c r="R88" s="1"/>
    </row>
    <row r="89" spans="1:18" ht="13.5">
      <c r="A89" s="142"/>
      <c r="B89" s="98"/>
      <c r="C89" s="143"/>
      <c r="D89" s="142"/>
      <c r="E89" s="98"/>
      <c r="F89" s="143"/>
      <c r="G89" s="187"/>
      <c r="H89" s="98"/>
      <c r="I89" s="143"/>
      <c r="J89" s="187"/>
      <c r="K89" s="98"/>
      <c r="L89" s="143"/>
      <c r="M89" s="187"/>
      <c r="N89" s="98"/>
      <c r="O89" s="143"/>
      <c r="P89" s="239"/>
      <c r="Q89" s="97"/>
      <c r="R89" s="1"/>
    </row>
    <row r="90" spans="1:18" ht="14.25" thickBot="1">
      <c r="A90" s="214" t="s">
        <v>12</v>
      </c>
      <c r="B90" s="215">
        <f>SUM(B76:B89)</f>
        <v>0</v>
      </c>
      <c r="C90" s="216">
        <f>SUM(C76:C89)</f>
        <v>0</v>
      </c>
      <c r="D90" s="214" t="s">
        <v>12</v>
      </c>
      <c r="E90" s="215">
        <f>SUM(E76:E89)</f>
        <v>0</v>
      </c>
      <c r="F90" s="216">
        <f>SUM(F76:F89)</f>
        <v>0</v>
      </c>
      <c r="G90" s="214" t="s">
        <v>12</v>
      </c>
      <c r="H90" s="215">
        <f>SUM(H76:H89)</f>
        <v>1150</v>
      </c>
      <c r="I90" s="216">
        <f>SUM(I76:I89)</f>
        <v>0</v>
      </c>
      <c r="J90" s="214" t="s">
        <v>12</v>
      </c>
      <c r="K90" s="215">
        <f>SUM(K76:K89)</f>
        <v>0</v>
      </c>
      <c r="L90" s="216">
        <f>SUM(L76:L89)</f>
        <v>0</v>
      </c>
      <c r="M90" s="214" t="s">
        <v>12</v>
      </c>
      <c r="N90" s="215">
        <f>SUM(N76:N89)</f>
        <v>50</v>
      </c>
      <c r="O90" s="216">
        <f>SUM(O76:O89)</f>
        <v>0</v>
      </c>
      <c r="P90" s="214" t="s">
        <v>12</v>
      </c>
      <c r="Q90" s="215">
        <f>SUM(Q76:Q89)</f>
        <v>8750</v>
      </c>
      <c r="R90" s="216">
        <f>SUM(R76:R89)</f>
        <v>0</v>
      </c>
    </row>
  </sheetData>
  <sheetProtection/>
  <mergeCells count="1">
    <mergeCell ref="F2:I2"/>
  </mergeCells>
  <conditionalFormatting sqref="C8:C17 F8:F17 F66:F70 L8:L17 O8:O17 R8:R10 C23:C26 F23:F26 I25:I26 L24:L26 O24:O26 R25:R26 C33:C40 F32:F40 I34:I40 L33:L40 O34:O40 R32 C46:C57 F46:F57 I49:I57 L48:L57 R48 C63:C70 I68:I70 L63:L70 O65:O70 R68:R70 C76:C90 F76:F90 I10:I17 L76:L90 O77:O90 R88:R90 I80:I90 O46 R14:R17 R36 R39:R40 O48:O57 R53:R54 R57">
    <cfRule type="cellIs" priority="26" dxfId="122" operator="greaterThan" stopIfTrue="1">
      <formula>B8</formula>
    </cfRule>
  </conditionalFormatting>
  <conditionalFormatting sqref="I8:I9">
    <cfRule type="cellIs" priority="25" dxfId="122" operator="greaterThan" stopIfTrue="1">
      <formula>H8</formula>
    </cfRule>
  </conditionalFormatting>
  <conditionalFormatting sqref="R11:R13">
    <cfRule type="cellIs" priority="24" dxfId="122" operator="greaterThan" stopIfTrue="1">
      <formula>Q11</formula>
    </cfRule>
  </conditionalFormatting>
  <conditionalFormatting sqref="I23:I24">
    <cfRule type="cellIs" priority="23" dxfId="122" operator="greaterThan" stopIfTrue="1">
      <formula>H23</formula>
    </cfRule>
  </conditionalFormatting>
  <conditionalFormatting sqref="L23">
    <cfRule type="cellIs" priority="22" dxfId="122" operator="greaterThan" stopIfTrue="1">
      <formula>K23</formula>
    </cfRule>
  </conditionalFormatting>
  <conditionalFormatting sqref="O23">
    <cfRule type="cellIs" priority="21" dxfId="122" operator="greaterThan" stopIfTrue="1">
      <formula>N23</formula>
    </cfRule>
  </conditionalFormatting>
  <conditionalFormatting sqref="R23:R24">
    <cfRule type="cellIs" priority="20" dxfId="122" operator="greaterThan" stopIfTrue="1">
      <formula>Q23</formula>
    </cfRule>
  </conditionalFormatting>
  <conditionalFormatting sqref="C32">
    <cfRule type="cellIs" priority="19" dxfId="122" operator="greaterThan" stopIfTrue="1">
      <formula>B32</formula>
    </cfRule>
  </conditionalFormatting>
  <conditionalFormatting sqref="I32:I33">
    <cfRule type="cellIs" priority="18" dxfId="122" operator="greaterThan" stopIfTrue="1">
      <formula>H32</formula>
    </cfRule>
  </conditionalFormatting>
  <conditionalFormatting sqref="L32">
    <cfRule type="cellIs" priority="17" dxfId="122" operator="greaterThan" stopIfTrue="1">
      <formula>K32</formula>
    </cfRule>
  </conditionalFormatting>
  <conditionalFormatting sqref="O32:O33">
    <cfRule type="cellIs" priority="16" dxfId="122" operator="greaterThan" stopIfTrue="1">
      <formula>N32</formula>
    </cfRule>
  </conditionalFormatting>
  <conditionalFormatting sqref="R33:R35">
    <cfRule type="cellIs" priority="15" dxfId="122" operator="greaterThan" stopIfTrue="1">
      <formula>Q33</formula>
    </cfRule>
  </conditionalFormatting>
  <conditionalFormatting sqref="R37:R38">
    <cfRule type="cellIs" priority="14" dxfId="122" operator="greaterThan" stopIfTrue="1">
      <formula>Q37</formula>
    </cfRule>
  </conditionalFormatting>
  <conditionalFormatting sqref="I46:I48">
    <cfRule type="cellIs" priority="13" dxfId="122" operator="greaterThan" stopIfTrue="1">
      <formula>H46</formula>
    </cfRule>
  </conditionalFormatting>
  <conditionalFormatting sqref="L46:L47">
    <cfRule type="cellIs" priority="12" dxfId="122" operator="greaterThan" stopIfTrue="1">
      <formula>K46</formula>
    </cfRule>
  </conditionalFormatting>
  <conditionalFormatting sqref="O47">
    <cfRule type="cellIs" priority="11" dxfId="122" operator="greaterThan" stopIfTrue="1">
      <formula>N47</formula>
    </cfRule>
  </conditionalFormatting>
  <conditionalFormatting sqref="R46:R47">
    <cfRule type="cellIs" priority="10" dxfId="122" operator="greaterThan" stopIfTrue="1">
      <formula>Q46</formula>
    </cfRule>
  </conditionalFormatting>
  <conditionalFormatting sqref="R49:R52">
    <cfRule type="cellIs" priority="9" dxfId="122" operator="greaterThan" stopIfTrue="1">
      <formula>Q49</formula>
    </cfRule>
  </conditionalFormatting>
  <conditionalFormatting sqref="R55:R56">
    <cfRule type="cellIs" priority="8" dxfId="122" operator="greaterThan" stopIfTrue="1">
      <formula>Q55</formula>
    </cfRule>
  </conditionalFormatting>
  <conditionalFormatting sqref="F63:F65">
    <cfRule type="cellIs" priority="7" dxfId="122" operator="greaterThan" stopIfTrue="1">
      <formula>E63</formula>
    </cfRule>
  </conditionalFormatting>
  <conditionalFormatting sqref="I63:I67">
    <cfRule type="cellIs" priority="6" dxfId="122" operator="greaterThan" stopIfTrue="1">
      <formula>H63</formula>
    </cfRule>
  </conditionalFormatting>
  <conditionalFormatting sqref="O63:O64">
    <cfRule type="cellIs" priority="5" dxfId="122" operator="greaterThan" stopIfTrue="1">
      <formula>N63</formula>
    </cfRule>
  </conditionalFormatting>
  <conditionalFormatting sqref="R63:R67">
    <cfRule type="cellIs" priority="4" dxfId="122" operator="greaterThan" stopIfTrue="1">
      <formula>Q63</formula>
    </cfRule>
  </conditionalFormatting>
  <conditionalFormatting sqref="I76:I79">
    <cfRule type="cellIs" priority="3" dxfId="122" operator="greaterThan" stopIfTrue="1">
      <formula>H76</formula>
    </cfRule>
  </conditionalFormatting>
  <conditionalFormatting sqref="O76">
    <cfRule type="cellIs" priority="2" dxfId="122" operator="greaterThan" stopIfTrue="1">
      <formula>N76</formula>
    </cfRule>
  </conditionalFormatting>
  <conditionalFormatting sqref="R76:R87">
    <cfRule type="cellIs" priority="1" dxfId="122" operator="greaterThan" stopIfTrue="1">
      <formula>Q76</formula>
    </cfRule>
  </conditionalFormatting>
  <printOptions horizontalCentered="1"/>
  <pageMargins left="0.1968503937007874" right="0.1968503937007874" top="0.5905511811023623" bottom="0" header="0.2755905511811024" footer="0.1968503937007874"/>
  <pageSetup horizontalDpi="600" verticalDpi="600" orientation="portrait" paperSize="9" scale="69" r:id="rId4"/>
  <headerFooter alignWithMargins="0">
    <oddHeader>&amp;L&amp;16折込広告企画書　　岡山県　No．3</oddHeader>
    <oddFooter>&amp;C
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7"/>
  <sheetViews>
    <sheetView zoomScale="90" zoomScaleNormal="90" workbookViewId="0" topLeftCell="A1">
      <selection activeCell="U41" sqref="U41"/>
    </sheetView>
  </sheetViews>
  <sheetFormatPr defaultColWidth="8.875" defaultRowHeight="13.5"/>
  <cols>
    <col min="1" max="1" width="9.00390625" style="16" customWidth="1"/>
    <col min="2" max="2" width="7.375" style="16" customWidth="1"/>
    <col min="3" max="3" width="7.00390625" style="16" customWidth="1"/>
    <col min="4" max="4" width="9.00390625" style="16" customWidth="1"/>
    <col min="5" max="5" width="7.375" style="16" customWidth="1"/>
    <col min="6" max="6" width="7.00390625" style="16" customWidth="1"/>
    <col min="7" max="7" width="9.00390625" style="16" customWidth="1"/>
    <col min="8" max="8" width="7.375" style="16" customWidth="1"/>
    <col min="9" max="9" width="7.00390625" style="16" customWidth="1"/>
    <col min="10" max="10" width="9.00390625" style="16" customWidth="1"/>
    <col min="11" max="11" width="7.375" style="16" customWidth="1"/>
    <col min="12" max="12" width="7.00390625" style="16" customWidth="1"/>
    <col min="13" max="13" width="9.00390625" style="16" customWidth="1"/>
    <col min="14" max="14" width="7.375" style="16" customWidth="1"/>
    <col min="15" max="15" width="7.00390625" style="16" customWidth="1"/>
    <col min="16" max="16" width="9.00390625" style="16" customWidth="1"/>
    <col min="17" max="17" width="7.375" style="16" customWidth="1"/>
    <col min="18" max="18" width="7.00390625" style="16" customWidth="1"/>
    <col min="19" max="19" width="1.625" style="16" customWidth="1"/>
    <col min="20" max="16384" width="8.875" style="16" customWidth="1"/>
  </cols>
  <sheetData>
    <row r="1" spans="1:16" ht="12.75" customHeight="1">
      <c r="A1" s="107" t="s">
        <v>0</v>
      </c>
      <c r="B1" s="3"/>
      <c r="C1" s="3"/>
      <c r="D1" s="4"/>
      <c r="E1" s="4"/>
      <c r="F1" s="108" t="s">
        <v>13</v>
      </c>
      <c r="G1" s="5"/>
      <c r="H1" s="5"/>
      <c r="I1" s="4"/>
      <c r="J1" s="109" t="s">
        <v>1</v>
      </c>
      <c r="K1" s="110" t="s">
        <v>2</v>
      </c>
      <c r="L1" s="5"/>
      <c r="M1" s="4"/>
      <c r="N1" s="110" t="s">
        <v>15</v>
      </c>
      <c r="O1" s="6"/>
      <c r="P1" s="7"/>
    </row>
    <row r="2" spans="1:16" ht="25.5" customHeight="1" thickBot="1">
      <c r="A2" s="105">
        <f>'岡山市・御津郡・赤磐市・瀬戸内市'!A2</f>
        <v>0</v>
      </c>
      <c r="B2" s="8"/>
      <c r="C2" s="8"/>
      <c r="D2" s="9"/>
      <c r="E2" s="10"/>
      <c r="F2" s="411" t="str">
        <f>'岡山市・御津郡・赤磐市・瀬戸内市'!F2</f>
        <v>平成　　　年　　　月　　　日</v>
      </c>
      <c r="G2" s="412"/>
      <c r="H2" s="412"/>
      <c r="I2" s="413"/>
      <c r="J2" s="106">
        <f>'岡山市・御津郡・赤磐市・瀬戸内市'!J2</f>
        <v>0</v>
      </c>
      <c r="K2" s="11">
        <f>'岡山市・御津郡・赤磐市・瀬戸内市'!K2</f>
        <v>0</v>
      </c>
      <c r="L2" s="12"/>
      <c r="M2" s="13"/>
      <c r="N2" s="14"/>
      <c r="O2" s="15"/>
      <c r="P2" s="66"/>
    </row>
    <row r="3" spans="1:16" ht="12.75" customHeight="1" thickBot="1">
      <c r="A3" s="70"/>
      <c r="B3" s="71"/>
      <c r="C3" s="71"/>
      <c r="D3" s="77"/>
      <c r="E3" s="78"/>
      <c r="F3" s="79"/>
      <c r="G3" s="269"/>
      <c r="H3" s="270"/>
      <c r="I3" s="270"/>
      <c r="J3" s="72"/>
      <c r="K3" s="73"/>
      <c r="L3" s="74"/>
      <c r="M3" s="74"/>
      <c r="N3" s="75"/>
      <c r="O3" s="76"/>
      <c r="P3" s="17" t="s">
        <v>334</v>
      </c>
    </row>
    <row r="4" spans="1:16" ht="16.5" customHeight="1" thickBot="1">
      <c r="A4" s="372" t="s">
        <v>587</v>
      </c>
      <c r="B4" s="20"/>
      <c r="C4" s="140" t="s">
        <v>484</v>
      </c>
      <c r="D4" s="111" t="s">
        <v>446</v>
      </c>
      <c r="E4" s="21"/>
      <c r="F4" s="22" t="s">
        <v>3</v>
      </c>
      <c r="G4" s="197">
        <f>SUM(B15,E15,H15,K15,N15,Q15)</f>
        <v>3300</v>
      </c>
      <c r="H4" s="23" t="s">
        <v>4</v>
      </c>
      <c r="I4" s="196">
        <f>SUM(C15,F15,I15,L15,O15,R15)</f>
        <v>0</v>
      </c>
      <c r="J4" s="24"/>
      <c r="K4" s="34"/>
      <c r="L4" s="63" t="s">
        <v>191</v>
      </c>
      <c r="M4" s="64">
        <f>SUM(I4,I17,I33,I56,I67)</f>
        <v>0</v>
      </c>
      <c r="P4" s="116" t="s">
        <v>335</v>
      </c>
    </row>
    <row r="5" ht="3.75" customHeight="1" thickBot="1"/>
    <row r="6" spans="1:18" ht="15.75" customHeight="1">
      <c r="A6" s="112" t="s">
        <v>5</v>
      </c>
      <c r="B6" s="26"/>
      <c r="C6" s="27"/>
      <c r="D6" s="113" t="s">
        <v>6</v>
      </c>
      <c r="E6" s="26"/>
      <c r="F6" s="27"/>
      <c r="G6" s="113" t="s">
        <v>7</v>
      </c>
      <c r="H6" s="26"/>
      <c r="I6" s="27"/>
      <c r="J6" s="113" t="s">
        <v>317</v>
      </c>
      <c r="K6" s="26"/>
      <c r="L6" s="27"/>
      <c r="M6" s="112" t="s">
        <v>9</v>
      </c>
      <c r="N6" s="26"/>
      <c r="O6" s="27"/>
      <c r="P6" s="113" t="s">
        <v>8</v>
      </c>
      <c r="Q6" s="5"/>
      <c r="R6" s="6"/>
    </row>
    <row r="7" spans="1:18" ht="14.25" customHeight="1">
      <c r="A7" s="28" t="s">
        <v>10</v>
      </c>
      <c r="B7" s="29" t="s">
        <v>11</v>
      </c>
      <c r="C7" s="30"/>
      <c r="D7" s="28" t="s">
        <v>10</v>
      </c>
      <c r="E7" s="29" t="s">
        <v>11</v>
      </c>
      <c r="F7" s="30"/>
      <c r="G7" s="28" t="s">
        <v>10</v>
      </c>
      <c r="H7" s="29" t="s">
        <v>11</v>
      </c>
      <c r="I7" s="30"/>
      <c r="J7" s="28" t="s">
        <v>10</v>
      </c>
      <c r="K7" s="29" t="s">
        <v>11</v>
      </c>
      <c r="L7" s="30"/>
      <c r="M7" s="28" t="s">
        <v>10</v>
      </c>
      <c r="N7" s="29" t="s">
        <v>11</v>
      </c>
      <c r="O7" s="30"/>
      <c r="P7" s="266" t="s">
        <v>10</v>
      </c>
      <c r="Q7" s="267" t="s">
        <v>11</v>
      </c>
      <c r="R7" s="268"/>
    </row>
    <row r="8" spans="1:18" ht="13.5">
      <c r="A8" s="31"/>
      <c r="B8" s="96"/>
      <c r="C8" s="1"/>
      <c r="D8" s="31"/>
      <c r="E8" s="96"/>
      <c r="F8" s="1"/>
      <c r="G8" s="31"/>
      <c r="H8" s="97"/>
      <c r="I8" s="1"/>
      <c r="J8" s="31"/>
      <c r="K8" s="97"/>
      <c r="L8" s="1"/>
      <c r="M8" s="31"/>
      <c r="N8" s="97"/>
      <c r="O8" s="1"/>
      <c r="P8" s="31" t="s">
        <v>499</v>
      </c>
      <c r="Q8" s="97">
        <v>1350</v>
      </c>
      <c r="R8" s="284"/>
    </row>
    <row r="9" spans="1:18" ht="13.5">
      <c r="A9" s="31"/>
      <c r="B9" s="96"/>
      <c r="C9" s="1"/>
      <c r="D9" s="31"/>
      <c r="E9" s="96"/>
      <c r="F9" s="1"/>
      <c r="G9" s="31"/>
      <c r="H9" s="97"/>
      <c r="I9" s="1"/>
      <c r="J9" s="31"/>
      <c r="K9" s="97"/>
      <c r="L9" s="1"/>
      <c r="M9" s="31"/>
      <c r="N9" s="97"/>
      <c r="O9" s="1"/>
      <c r="P9" s="31" t="s">
        <v>186</v>
      </c>
      <c r="Q9" s="97">
        <v>400</v>
      </c>
      <c r="R9" s="284"/>
    </row>
    <row r="10" spans="1:18" ht="13.5">
      <c r="A10" s="31"/>
      <c r="B10" s="96"/>
      <c r="C10" s="1"/>
      <c r="D10" s="31"/>
      <c r="E10" s="96"/>
      <c r="F10" s="1"/>
      <c r="G10" s="31"/>
      <c r="H10" s="97"/>
      <c r="I10" s="1"/>
      <c r="J10" s="31"/>
      <c r="K10" s="97"/>
      <c r="L10" s="1"/>
      <c r="M10" s="31"/>
      <c r="N10" s="97"/>
      <c r="O10" s="1"/>
      <c r="P10" s="31" t="s">
        <v>187</v>
      </c>
      <c r="Q10" s="97">
        <v>800</v>
      </c>
      <c r="R10" s="284"/>
    </row>
    <row r="11" spans="1:18" ht="13.5">
      <c r="A11" s="31"/>
      <c r="B11" s="96"/>
      <c r="C11" s="1"/>
      <c r="D11" s="31"/>
      <c r="E11" s="96"/>
      <c r="F11" s="1"/>
      <c r="G11" s="31"/>
      <c r="H11" s="97"/>
      <c r="I11" s="1"/>
      <c r="J11" s="31"/>
      <c r="K11" s="97"/>
      <c r="L11" s="1"/>
      <c r="M11" s="31"/>
      <c r="N11" s="97"/>
      <c r="O11" s="1"/>
      <c r="P11" s="31" t="s">
        <v>188</v>
      </c>
      <c r="Q11" s="97">
        <v>300</v>
      </c>
      <c r="R11" s="284"/>
    </row>
    <row r="12" spans="1:18" ht="13.5">
      <c r="A12" s="31"/>
      <c r="B12" s="96"/>
      <c r="C12" s="1"/>
      <c r="D12" s="31"/>
      <c r="E12" s="96"/>
      <c r="F12" s="1"/>
      <c r="G12" s="31"/>
      <c r="H12" s="97"/>
      <c r="I12" s="1"/>
      <c r="J12" s="31"/>
      <c r="K12" s="97"/>
      <c r="L12" s="1"/>
      <c r="M12" s="31"/>
      <c r="N12" s="97"/>
      <c r="O12" s="1"/>
      <c r="P12" s="31" t="s">
        <v>189</v>
      </c>
      <c r="Q12" s="97">
        <v>450</v>
      </c>
      <c r="R12" s="284"/>
    </row>
    <row r="13" spans="1:18" ht="13.5">
      <c r="A13" s="31"/>
      <c r="B13" s="96"/>
      <c r="C13" s="1"/>
      <c r="D13" s="31"/>
      <c r="E13" s="96"/>
      <c r="F13" s="1"/>
      <c r="G13" s="31"/>
      <c r="H13" s="97"/>
      <c r="I13" s="1"/>
      <c r="J13" s="31"/>
      <c r="K13" s="97"/>
      <c r="L13" s="1"/>
      <c r="M13" s="31"/>
      <c r="N13" s="97"/>
      <c r="O13" s="1"/>
      <c r="P13" s="251"/>
      <c r="Q13" s="212"/>
      <c r="R13" s="1"/>
    </row>
    <row r="14" spans="1:18" ht="13.5">
      <c r="A14" s="142"/>
      <c r="B14" s="98"/>
      <c r="C14" s="143"/>
      <c r="D14" s="142"/>
      <c r="E14" s="98"/>
      <c r="F14" s="143"/>
      <c r="G14" s="187"/>
      <c r="H14" s="98"/>
      <c r="I14" s="143"/>
      <c r="J14" s="187"/>
      <c r="K14" s="98"/>
      <c r="L14" s="143"/>
      <c r="M14" s="187"/>
      <c r="N14" s="98"/>
      <c r="O14" s="143"/>
      <c r="P14" s="333"/>
      <c r="Q14" s="294"/>
      <c r="R14" s="143"/>
    </row>
    <row r="15" spans="1:18" ht="14.25" thickBot="1">
      <c r="A15" s="214" t="s">
        <v>12</v>
      </c>
      <c r="B15" s="215">
        <f>SUM(B8:B14)</f>
        <v>0</v>
      </c>
      <c r="C15" s="216">
        <f>SUM(C8:C14)</f>
        <v>0</v>
      </c>
      <c r="D15" s="214" t="s">
        <v>12</v>
      </c>
      <c r="E15" s="215">
        <f>SUM(E8:E14)</f>
        <v>0</v>
      </c>
      <c r="F15" s="216">
        <f>SUM(F8:F14)</f>
        <v>0</v>
      </c>
      <c r="G15" s="214" t="s">
        <v>12</v>
      </c>
      <c r="H15" s="215">
        <f>SUM(H8:H14)</f>
        <v>0</v>
      </c>
      <c r="I15" s="216">
        <f>SUM(I8:I14)</f>
        <v>0</v>
      </c>
      <c r="J15" s="214" t="s">
        <v>12</v>
      </c>
      <c r="K15" s="215">
        <f>SUM(K8:K14)</f>
        <v>0</v>
      </c>
      <c r="L15" s="216">
        <f>SUM(L8:L14)</f>
        <v>0</v>
      </c>
      <c r="M15" s="214" t="s">
        <v>12</v>
      </c>
      <c r="N15" s="215">
        <f>SUM(N8:N14)</f>
        <v>0</v>
      </c>
      <c r="O15" s="216">
        <f>SUM(O8:O14)</f>
        <v>0</v>
      </c>
      <c r="P15" s="324" t="s">
        <v>12</v>
      </c>
      <c r="Q15" s="215">
        <f>SUM(Q8:Q14)</f>
        <v>3300</v>
      </c>
      <c r="R15" s="216">
        <f>SUM(R8:R14)</f>
        <v>0</v>
      </c>
    </row>
    <row r="16" spans="7:16" ht="10.5" customHeight="1" thickBot="1">
      <c r="G16" s="17"/>
      <c r="M16" s="18"/>
      <c r="P16" s="19"/>
    </row>
    <row r="17" spans="1:16" ht="16.5" customHeight="1" thickBot="1">
      <c r="A17" s="372" t="s">
        <v>587</v>
      </c>
      <c r="B17" s="20"/>
      <c r="C17" s="140" t="s">
        <v>357</v>
      </c>
      <c r="D17" s="111" t="s">
        <v>192</v>
      </c>
      <c r="E17" s="21"/>
      <c r="F17" s="22" t="s">
        <v>3</v>
      </c>
      <c r="G17" s="197">
        <f>SUM(B31,E31,H31,K31,N31,Q31)</f>
        <v>9900</v>
      </c>
      <c r="H17" s="23" t="s">
        <v>4</v>
      </c>
      <c r="I17" s="196">
        <f>SUM(C31,F31,I31,L31,O31,R31)</f>
        <v>0</v>
      </c>
      <c r="J17" s="24"/>
      <c r="K17" s="34"/>
      <c r="L17" s="35"/>
      <c r="M17" s="36"/>
      <c r="P17" s="25"/>
    </row>
    <row r="18" ht="3.75" customHeight="1" thickBot="1">
      <c r="P18" s="325"/>
    </row>
    <row r="19" spans="1:18" ht="15.75" customHeight="1">
      <c r="A19" s="112" t="s">
        <v>5</v>
      </c>
      <c r="B19" s="26"/>
      <c r="C19" s="27"/>
      <c r="D19" s="113" t="s">
        <v>6</v>
      </c>
      <c r="E19" s="26"/>
      <c r="F19" s="27"/>
      <c r="G19" s="113" t="s">
        <v>7</v>
      </c>
      <c r="H19" s="26"/>
      <c r="I19" s="27"/>
      <c r="J19" s="113" t="s">
        <v>318</v>
      </c>
      <c r="K19" s="26"/>
      <c r="L19" s="27"/>
      <c r="M19" s="112" t="s">
        <v>377</v>
      </c>
      <c r="N19" s="26"/>
      <c r="O19" s="27"/>
      <c r="P19" s="113" t="s">
        <v>8</v>
      </c>
      <c r="Q19" s="5"/>
      <c r="R19" s="6"/>
    </row>
    <row r="20" spans="1:18" ht="14.25" customHeight="1">
      <c r="A20" s="28" t="s">
        <v>10</v>
      </c>
      <c r="B20" s="29" t="s">
        <v>11</v>
      </c>
      <c r="C20" s="30"/>
      <c r="D20" s="28" t="s">
        <v>10</v>
      </c>
      <c r="E20" s="29" t="s">
        <v>11</v>
      </c>
      <c r="F20" s="30"/>
      <c r="G20" s="28" t="s">
        <v>10</v>
      </c>
      <c r="H20" s="29" t="s">
        <v>11</v>
      </c>
      <c r="I20" s="30"/>
      <c r="J20" s="28" t="s">
        <v>10</v>
      </c>
      <c r="K20" s="29" t="s">
        <v>11</v>
      </c>
      <c r="L20" s="30"/>
      <c r="M20" s="28" t="s">
        <v>10</v>
      </c>
      <c r="N20" s="29" t="s">
        <v>11</v>
      </c>
      <c r="O20" s="30"/>
      <c r="P20" s="266" t="s">
        <v>10</v>
      </c>
      <c r="Q20" s="267" t="s">
        <v>11</v>
      </c>
      <c r="R20" s="268"/>
    </row>
    <row r="21" spans="1:18" ht="13.5">
      <c r="A21" s="31" t="s">
        <v>193</v>
      </c>
      <c r="B21" s="96">
        <v>350</v>
      </c>
      <c r="C21" s="284"/>
      <c r="D21" s="31" t="s">
        <v>193</v>
      </c>
      <c r="E21" s="96">
        <v>500</v>
      </c>
      <c r="F21" s="284"/>
      <c r="G21" s="31" t="s">
        <v>193</v>
      </c>
      <c r="H21" s="97">
        <v>700</v>
      </c>
      <c r="I21" s="284"/>
      <c r="J21" s="31"/>
      <c r="K21" s="97"/>
      <c r="L21" s="1"/>
      <c r="M21" s="31" t="s">
        <v>396</v>
      </c>
      <c r="N21" s="97">
        <v>200</v>
      </c>
      <c r="O21" s="284"/>
      <c r="P21" s="31" t="s">
        <v>257</v>
      </c>
      <c r="Q21" s="97">
        <v>2600</v>
      </c>
      <c r="R21" s="284"/>
    </row>
    <row r="22" spans="1:18" ht="13.5">
      <c r="A22" s="31"/>
      <c r="B22" s="96"/>
      <c r="C22" s="1"/>
      <c r="D22" s="31"/>
      <c r="E22" s="96"/>
      <c r="F22" s="1"/>
      <c r="G22" s="31" t="s">
        <v>447</v>
      </c>
      <c r="H22" s="97">
        <v>300</v>
      </c>
      <c r="I22" s="284"/>
      <c r="J22" s="31"/>
      <c r="K22" s="97"/>
      <c r="L22" s="1"/>
      <c r="M22" s="31"/>
      <c r="N22" s="97"/>
      <c r="O22" s="1"/>
      <c r="P22" s="31" t="s">
        <v>194</v>
      </c>
      <c r="Q22" s="97">
        <v>300</v>
      </c>
      <c r="R22" s="284"/>
    </row>
    <row r="23" spans="1:18" ht="13.5">
      <c r="A23" s="31"/>
      <c r="B23" s="96"/>
      <c r="C23" s="1"/>
      <c r="D23" s="31"/>
      <c r="E23" s="96"/>
      <c r="F23" s="1"/>
      <c r="G23" s="31"/>
      <c r="H23" s="97"/>
      <c r="I23" s="1"/>
      <c r="J23" s="31"/>
      <c r="K23" s="97"/>
      <c r="L23" s="1"/>
      <c r="M23" s="31"/>
      <c r="N23" s="97"/>
      <c r="O23" s="1"/>
      <c r="P23" s="282" t="s">
        <v>535</v>
      </c>
      <c r="Q23" s="97">
        <v>1950</v>
      </c>
      <c r="R23" s="284"/>
    </row>
    <row r="24" spans="1:18" ht="13.5">
      <c r="A24" s="31"/>
      <c r="B24" s="96"/>
      <c r="C24" s="1"/>
      <c r="D24" s="31"/>
      <c r="E24" s="96"/>
      <c r="F24" s="1"/>
      <c r="G24" s="31"/>
      <c r="H24" s="97"/>
      <c r="I24" s="1"/>
      <c r="J24" s="31"/>
      <c r="K24" s="97"/>
      <c r="L24" s="1"/>
      <c r="M24" s="31"/>
      <c r="N24" s="97"/>
      <c r="O24" s="1"/>
      <c r="P24" s="31" t="s">
        <v>195</v>
      </c>
      <c r="Q24" s="97">
        <v>750</v>
      </c>
      <c r="R24" s="284"/>
    </row>
    <row r="25" spans="1:18" ht="13.5">
      <c r="A25" s="31"/>
      <c r="B25" s="96"/>
      <c r="C25" s="1"/>
      <c r="D25" s="31"/>
      <c r="E25" s="96"/>
      <c r="F25" s="1"/>
      <c r="G25" s="31"/>
      <c r="H25" s="97"/>
      <c r="I25" s="1"/>
      <c r="J25" s="31"/>
      <c r="K25" s="97"/>
      <c r="L25" s="1"/>
      <c r="M25" s="31"/>
      <c r="N25" s="97"/>
      <c r="O25" s="1"/>
      <c r="P25" s="31" t="s">
        <v>196</v>
      </c>
      <c r="Q25" s="97">
        <v>550</v>
      </c>
      <c r="R25" s="284"/>
    </row>
    <row r="26" spans="1:18" ht="13.5">
      <c r="A26" s="31"/>
      <c r="B26" s="96"/>
      <c r="C26" s="1"/>
      <c r="D26" s="31"/>
      <c r="E26" s="96"/>
      <c r="F26" s="1"/>
      <c r="G26" s="31"/>
      <c r="H26" s="97"/>
      <c r="I26" s="1"/>
      <c r="J26" s="31"/>
      <c r="K26" s="97"/>
      <c r="L26" s="1"/>
      <c r="M26" s="31"/>
      <c r="N26" s="97"/>
      <c r="O26" s="1"/>
      <c r="P26" s="31" t="s">
        <v>197</v>
      </c>
      <c r="Q26" s="97">
        <v>300</v>
      </c>
      <c r="R26" s="284"/>
    </row>
    <row r="27" spans="1:18" ht="13.5">
      <c r="A27" s="31"/>
      <c r="B27" s="96"/>
      <c r="C27" s="1"/>
      <c r="D27" s="31"/>
      <c r="E27" s="96"/>
      <c r="F27" s="1"/>
      <c r="G27" s="31"/>
      <c r="H27" s="97"/>
      <c r="I27" s="1"/>
      <c r="J27" s="31"/>
      <c r="K27" s="97"/>
      <c r="L27" s="1"/>
      <c r="M27" s="31"/>
      <c r="N27" s="97"/>
      <c r="O27" s="1"/>
      <c r="P27" s="31" t="s">
        <v>198</v>
      </c>
      <c r="Q27" s="97">
        <v>800</v>
      </c>
      <c r="R27" s="284"/>
    </row>
    <row r="28" spans="1:18" ht="13.5">
      <c r="A28" s="31"/>
      <c r="B28" s="96"/>
      <c r="C28" s="1"/>
      <c r="D28" s="31"/>
      <c r="E28" s="96"/>
      <c r="F28" s="1"/>
      <c r="G28" s="31"/>
      <c r="H28" s="97"/>
      <c r="I28" s="1"/>
      <c r="J28" s="31"/>
      <c r="K28" s="97"/>
      <c r="L28" s="1"/>
      <c r="M28" s="31"/>
      <c r="N28" s="97"/>
      <c r="O28" s="1"/>
      <c r="P28" s="31" t="s">
        <v>199</v>
      </c>
      <c r="Q28" s="97">
        <v>600</v>
      </c>
      <c r="R28" s="284"/>
    </row>
    <row r="29" spans="1:18" ht="13.5">
      <c r="A29" s="31"/>
      <c r="B29" s="96"/>
      <c r="C29" s="1"/>
      <c r="D29" s="31"/>
      <c r="E29" s="96"/>
      <c r="F29" s="1"/>
      <c r="G29" s="31"/>
      <c r="H29" s="97"/>
      <c r="I29" s="1"/>
      <c r="J29" s="31"/>
      <c r="K29" s="97"/>
      <c r="L29" s="1"/>
      <c r="M29" s="31"/>
      <c r="N29" s="97"/>
      <c r="O29" s="1"/>
      <c r="P29" s="31"/>
      <c r="Q29" s="97"/>
      <c r="R29" s="1"/>
    </row>
    <row r="30" spans="1:18" ht="13.5">
      <c r="A30" s="142"/>
      <c r="B30" s="213"/>
      <c r="C30" s="143"/>
      <c r="D30" s="142"/>
      <c r="E30" s="213"/>
      <c r="F30" s="143"/>
      <c r="G30" s="142"/>
      <c r="H30" s="98"/>
      <c r="I30" s="143"/>
      <c r="J30" s="142"/>
      <c r="K30" s="98"/>
      <c r="L30" s="143"/>
      <c r="M30" s="142"/>
      <c r="N30" s="98"/>
      <c r="O30" s="143"/>
      <c r="P30" s="142"/>
      <c r="Q30" s="98"/>
      <c r="R30" s="143"/>
    </row>
    <row r="31" spans="1:18" ht="14.25" thickBot="1">
      <c r="A31" s="214" t="s">
        <v>12</v>
      </c>
      <c r="B31" s="215">
        <f>SUM(B21:B30)</f>
        <v>350</v>
      </c>
      <c r="C31" s="216">
        <f>SUM(C21:C30)</f>
        <v>0</v>
      </c>
      <c r="D31" s="214" t="s">
        <v>12</v>
      </c>
      <c r="E31" s="215">
        <f>SUM(E21:E30)</f>
        <v>500</v>
      </c>
      <c r="F31" s="216">
        <f>SUM(F21:F30)</f>
        <v>0</v>
      </c>
      <c r="G31" s="214" t="s">
        <v>12</v>
      </c>
      <c r="H31" s="215">
        <f>SUM(H21:H30)</f>
        <v>1000</v>
      </c>
      <c r="I31" s="216">
        <f>SUM(I21:I30)</f>
        <v>0</v>
      </c>
      <c r="J31" s="214" t="s">
        <v>12</v>
      </c>
      <c r="K31" s="215">
        <f>SUM(K21:K30)</f>
        <v>0</v>
      </c>
      <c r="L31" s="216">
        <f>SUM(L21:L30)</f>
        <v>0</v>
      </c>
      <c r="M31" s="214" t="s">
        <v>12</v>
      </c>
      <c r="N31" s="215">
        <f>SUM(N21:N30)</f>
        <v>200</v>
      </c>
      <c r="O31" s="216">
        <f>SUM(O21:O30)</f>
        <v>0</v>
      </c>
      <c r="P31" s="324" t="s">
        <v>12</v>
      </c>
      <c r="Q31" s="215">
        <f>SUM(Q21:Q30)</f>
        <v>7850</v>
      </c>
      <c r="R31" s="216">
        <f>SUM(R21:R30)</f>
        <v>0</v>
      </c>
    </row>
    <row r="32" spans="7:16" ht="10.5" customHeight="1" thickBot="1">
      <c r="G32" s="17"/>
      <c r="M32" s="18"/>
      <c r="N32" s="19"/>
      <c r="P32" s="325"/>
    </row>
    <row r="33" spans="1:16" ht="16.5" customHeight="1" thickBot="1">
      <c r="A33" s="372" t="s">
        <v>589</v>
      </c>
      <c r="B33" s="20"/>
      <c r="C33" s="140" t="s">
        <v>358</v>
      </c>
      <c r="D33" s="111" t="s">
        <v>200</v>
      </c>
      <c r="E33" s="21"/>
      <c r="F33" s="22" t="s">
        <v>3</v>
      </c>
      <c r="G33" s="197">
        <f>SUM(B54,E54,H54,K54,N54,Q54)</f>
        <v>32750</v>
      </c>
      <c r="H33" s="23" t="s">
        <v>4</v>
      </c>
      <c r="I33" s="196">
        <f>SUM(C54,F54,I54,L54,O54,R54)</f>
        <v>0</v>
      </c>
      <c r="J33" s="24"/>
      <c r="K33" s="34"/>
      <c r="L33" s="35"/>
      <c r="M33" s="36"/>
      <c r="N33" s="25"/>
      <c r="P33" s="325"/>
    </row>
    <row r="34" ht="3.75" customHeight="1" thickBot="1">
      <c r="P34" s="325"/>
    </row>
    <row r="35" spans="1:18" ht="15.75" customHeight="1">
      <c r="A35" s="112" t="s">
        <v>5</v>
      </c>
      <c r="B35" s="26"/>
      <c r="C35" s="27"/>
      <c r="D35" s="113" t="s">
        <v>6</v>
      </c>
      <c r="E35" s="26"/>
      <c r="F35" s="27"/>
      <c r="G35" s="113" t="s">
        <v>7</v>
      </c>
      <c r="H35" s="26"/>
      <c r="I35" s="27"/>
      <c r="J35" s="113" t="s">
        <v>97</v>
      </c>
      <c r="K35" s="26"/>
      <c r="L35" s="27"/>
      <c r="M35" s="112" t="s">
        <v>377</v>
      </c>
      <c r="N35" s="26"/>
      <c r="O35" s="27"/>
      <c r="P35" s="113" t="s">
        <v>8</v>
      </c>
      <c r="Q35" s="5"/>
      <c r="R35" s="6"/>
    </row>
    <row r="36" spans="1:18" ht="14.25" customHeight="1">
      <c r="A36" s="28" t="s">
        <v>10</v>
      </c>
      <c r="B36" s="29" t="s">
        <v>11</v>
      </c>
      <c r="C36" s="30"/>
      <c r="D36" s="28" t="s">
        <v>10</v>
      </c>
      <c r="E36" s="29" t="s">
        <v>11</v>
      </c>
      <c r="F36" s="30"/>
      <c r="G36" s="28" t="s">
        <v>10</v>
      </c>
      <c r="H36" s="29" t="s">
        <v>11</v>
      </c>
      <c r="I36" s="30"/>
      <c r="J36" s="28" t="s">
        <v>10</v>
      </c>
      <c r="K36" s="29" t="s">
        <v>11</v>
      </c>
      <c r="L36" s="30"/>
      <c r="M36" s="28" t="s">
        <v>10</v>
      </c>
      <c r="N36" s="29" t="s">
        <v>11</v>
      </c>
      <c r="O36" s="30"/>
      <c r="P36" s="266" t="s">
        <v>10</v>
      </c>
      <c r="Q36" s="267" t="s">
        <v>11</v>
      </c>
      <c r="R36" s="268"/>
    </row>
    <row r="37" spans="1:18" ht="13.5">
      <c r="A37" s="31" t="s">
        <v>201</v>
      </c>
      <c r="B37" s="96">
        <v>0</v>
      </c>
      <c r="C37" s="355"/>
      <c r="D37" s="31" t="s">
        <v>437</v>
      </c>
      <c r="E37" s="96">
        <v>1150</v>
      </c>
      <c r="F37" s="284"/>
      <c r="G37" s="31" t="s">
        <v>203</v>
      </c>
      <c r="H37" s="97">
        <v>1900</v>
      </c>
      <c r="I37" s="284"/>
      <c r="J37" s="31" t="s">
        <v>437</v>
      </c>
      <c r="K37" s="97">
        <v>1200</v>
      </c>
      <c r="L37" s="284"/>
      <c r="M37" s="31" t="s">
        <v>438</v>
      </c>
      <c r="N37" s="97">
        <v>750</v>
      </c>
      <c r="O37" s="284"/>
      <c r="P37" s="31" t="s">
        <v>203</v>
      </c>
      <c r="Q37" s="194">
        <v>4850</v>
      </c>
      <c r="R37" s="284"/>
    </row>
    <row r="38" spans="1:18" ht="13.5">
      <c r="A38" s="31" t="s">
        <v>202</v>
      </c>
      <c r="B38" s="96">
        <v>0</v>
      </c>
      <c r="C38" s="355"/>
      <c r="D38" s="282" t="s">
        <v>566</v>
      </c>
      <c r="E38" s="96">
        <v>1250</v>
      </c>
      <c r="F38" s="284"/>
      <c r="G38" s="31" t="s">
        <v>407</v>
      </c>
      <c r="H38" s="97">
        <v>350</v>
      </c>
      <c r="I38" s="284"/>
      <c r="J38" s="31"/>
      <c r="K38" s="97"/>
      <c r="L38" s="1"/>
      <c r="M38" s="282" t="s">
        <v>543</v>
      </c>
      <c r="N38" s="309">
        <v>100</v>
      </c>
      <c r="O38" s="284"/>
      <c r="P38" s="31" t="s">
        <v>490</v>
      </c>
      <c r="Q38" s="100">
        <v>1150</v>
      </c>
      <c r="R38" s="284"/>
    </row>
    <row r="39" spans="1:18" ht="13.5">
      <c r="A39" s="31"/>
      <c r="B39" s="96"/>
      <c r="C39" s="284"/>
      <c r="D39" s="282" t="s">
        <v>505</v>
      </c>
      <c r="E39" s="283">
        <v>150</v>
      </c>
      <c r="F39" s="284"/>
      <c r="G39" s="31" t="s">
        <v>204</v>
      </c>
      <c r="H39" s="97">
        <v>300</v>
      </c>
      <c r="I39" s="284"/>
      <c r="J39" s="31"/>
      <c r="K39" s="97"/>
      <c r="L39" s="1"/>
      <c r="M39" s="31" t="s">
        <v>449</v>
      </c>
      <c r="N39" s="97">
        <v>50</v>
      </c>
      <c r="O39" s="284"/>
      <c r="P39" s="31" t="s">
        <v>205</v>
      </c>
      <c r="Q39" s="100">
        <v>2800</v>
      </c>
      <c r="R39" s="284"/>
    </row>
    <row r="40" spans="1:18" ht="13.5">
      <c r="A40" s="31"/>
      <c r="B40" s="96"/>
      <c r="C40" s="284"/>
      <c r="D40" s="31"/>
      <c r="E40" s="96"/>
      <c r="F40" s="1"/>
      <c r="G40" s="31" t="s">
        <v>490</v>
      </c>
      <c r="H40" s="97">
        <v>1250</v>
      </c>
      <c r="I40" s="284"/>
      <c r="J40" s="31"/>
      <c r="K40" s="97"/>
      <c r="L40" s="1"/>
      <c r="M40" s="334" t="s">
        <v>567</v>
      </c>
      <c r="N40" s="356">
        <v>50</v>
      </c>
      <c r="O40" s="284"/>
      <c r="P40" s="31" t="s">
        <v>520</v>
      </c>
      <c r="Q40" s="100">
        <v>3400</v>
      </c>
      <c r="R40" s="284"/>
    </row>
    <row r="41" spans="1:18" ht="13.5">
      <c r="A41" s="31"/>
      <c r="B41" s="96"/>
      <c r="C41" s="1"/>
      <c r="D41" s="31"/>
      <c r="E41" s="96"/>
      <c r="F41" s="1"/>
      <c r="G41" s="31" t="s">
        <v>448</v>
      </c>
      <c r="H41" s="97">
        <v>400</v>
      </c>
      <c r="I41" s="284"/>
      <c r="J41" s="31"/>
      <c r="K41" s="97"/>
      <c r="L41" s="1"/>
      <c r="M41" s="31"/>
      <c r="N41" s="97"/>
      <c r="O41" s="1"/>
      <c r="P41" s="410" t="s">
        <v>206</v>
      </c>
      <c r="Q41" s="441">
        <v>2100</v>
      </c>
      <c r="R41" s="284"/>
    </row>
    <row r="42" spans="1:18" ht="13.5">
      <c r="A42" s="31"/>
      <c r="B42" s="96"/>
      <c r="C42" s="1"/>
      <c r="D42" s="31"/>
      <c r="E42" s="96"/>
      <c r="F42" s="1"/>
      <c r="G42" s="31" t="s">
        <v>238</v>
      </c>
      <c r="H42" s="97">
        <v>350</v>
      </c>
      <c r="I42" s="284"/>
      <c r="J42" s="31"/>
      <c r="K42" s="97"/>
      <c r="L42" s="1"/>
      <c r="M42" s="31"/>
      <c r="N42" s="97"/>
      <c r="O42" s="1"/>
      <c r="P42" s="31" t="s">
        <v>207</v>
      </c>
      <c r="Q42" s="100">
        <v>2900</v>
      </c>
      <c r="R42" s="284"/>
    </row>
    <row r="43" spans="1:18" ht="13.5">
      <c r="A43" s="31"/>
      <c r="B43" s="96"/>
      <c r="C43" s="1"/>
      <c r="D43" s="31"/>
      <c r="E43" s="96"/>
      <c r="F43" s="1"/>
      <c r="G43" s="31"/>
      <c r="H43" s="97"/>
      <c r="I43" s="1"/>
      <c r="J43" s="31"/>
      <c r="K43" s="97"/>
      <c r="L43" s="1"/>
      <c r="M43" s="31"/>
      <c r="N43" s="97"/>
      <c r="O43" s="1"/>
      <c r="P43" s="31" t="s">
        <v>208</v>
      </c>
      <c r="Q43" s="100">
        <v>2000</v>
      </c>
      <c r="R43" s="284"/>
    </row>
    <row r="44" spans="1:18" ht="13.5">
      <c r="A44" s="31"/>
      <c r="B44" s="96"/>
      <c r="C44" s="1"/>
      <c r="D44" s="31"/>
      <c r="E44" s="96"/>
      <c r="F44" s="1"/>
      <c r="G44" s="31"/>
      <c r="H44" s="97"/>
      <c r="I44" s="1"/>
      <c r="J44" s="31"/>
      <c r="K44" s="97"/>
      <c r="L44" s="1"/>
      <c r="M44" s="31"/>
      <c r="N44" s="97"/>
      <c r="O44" s="1"/>
      <c r="P44" s="31" t="s">
        <v>210</v>
      </c>
      <c r="Q44" s="100">
        <v>1500</v>
      </c>
      <c r="R44" s="284"/>
    </row>
    <row r="45" spans="1:18" ht="13.5">
      <c r="A45" s="31"/>
      <c r="B45" s="96"/>
      <c r="C45" s="1"/>
      <c r="D45" s="31"/>
      <c r="E45" s="96"/>
      <c r="F45" s="1"/>
      <c r="G45" s="31"/>
      <c r="H45" s="97"/>
      <c r="I45" s="1"/>
      <c r="J45" s="31"/>
      <c r="K45" s="97"/>
      <c r="L45" s="1"/>
      <c r="M45" s="33"/>
      <c r="N45" s="100"/>
      <c r="O45" s="1"/>
      <c r="P45" s="31" t="s">
        <v>215</v>
      </c>
      <c r="Q45" s="100"/>
      <c r="R45" s="1"/>
    </row>
    <row r="46" spans="1:18" ht="13.5">
      <c r="A46" s="31"/>
      <c r="B46" s="97"/>
      <c r="C46" s="1"/>
      <c r="D46" s="31"/>
      <c r="E46" s="97"/>
      <c r="F46" s="1"/>
      <c r="G46" s="33"/>
      <c r="H46" s="97"/>
      <c r="I46" s="1"/>
      <c r="J46" s="33"/>
      <c r="K46" s="97"/>
      <c r="L46" s="1"/>
      <c r="M46" s="33"/>
      <c r="N46" s="97"/>
      <c r="O46" s="1"/>
      <c r="P46" s="31" t="s">
        <v>216</v>
      </c>
      <c r="Q46" s="100">
        <v>400</v>
      </c>
      <c r="R46" s="284"/>
    </row>
    <row r="47" spans="1:18" ht="13.5">
      <c r="A47" s="31"/>
      <c r="B47" s="97"/>
      <c r="C47" s="1"/>
      <c r="D47" s="31"/>
      <c r="E47" s="97"/>
      <c r="F47" s="1"/>
      <c r="G47" s="33"/>
      <c r="H47" s="97"/>
      <c r="I47" s="1"/>
      <c r="J47" s="33"/>
      <c r="K47" s="97"/>
      <c r="L47" s="1"/>
      <c r="M47" s="33"/>
      <c r="N47" s="97"/>
      <c r="O47" s="1"/>
      <c r="P47" s="31" t="s">
        <v>217</v>
      </c>
      <c r="Q47" s="100">
        <v>550</v>
      </c>
      <c r="R47" s="284"/>
    </row>
    <row r="48" spans="1:18" ht="13.5">
      <c r="A48" s="31"/>
      <c r="B48" s="97"/>
      <c r="C48" s="1"/>
      <c r="D48" s="31"/>
      <c r="E48" s="97"/>
      <c r="F48" s="1"/>
      <c r="G48" s="33"/>
      <c r="H48" s="97"/>
      <c r="I48" s="1"/>
      <c r="J48" s="33"/>
      <c r="K48" s="97"/>
      <c r="L48" s="1"/>
      <c r="M48" s="33"/>
      <c r="N48" s="97"/>
      <c r="O48" s="1"/>
      <c r="P48" s="286" t="s">
        <v>494</v>
      </c>
      <c r="Q48" s="287">
        <v>1850</v>
      </c>
      <c r="R48" s="284"/>
    </row>
    <row r="49" spans="1:18" ht="13.5">
      <c r="A49" s="31"/>
      <c r="B49" s="97"/>
      <c r="C49" s="1"/>
      <c r="D49" s="31"/>
      <c r="E49" s="97"/>
      <c r="F49" s="1"/>
      <c r="G49" s="33"/>
      <c r="H49" s="97"/>
      <c r="I49" s="1"/>
      <c r="J49" s="33"/>
      <c r="K49" s="97"/>
      <c r="L49" s="1"/>
      <c r="M49" s="33"/>
      <c r="N49" s="97"/>
      <c r="O49" s="1"/>
      <c r="P49" s="282" t="s">
        <v>493</v>
      </c>
      <c r="Q49" s="367"/>
      <c r="R49" s="361"/>
    </row>
    <row r="50" spans="1:18" ht="13.5">
      <c r="A50" s="31"/>
      <c r="B50" s="97"/>
      <c r="C50" s="1"/>
      <c r="D50" s="31"/>
      <c r="E50" s="97"/>
      <c r="F50" s="1"/>
      <c r="G50" s="33"/>
      <c r="H50" s="97"/>
      <c r="I50" s="1"/>
      <c r="J50" s="33"/>
      <c r="K50" s="97"/>
      <c r="L50" s="1"/>
      <c r="M50" s="33"/>
      <c r="N50" s="97"/>
      <c r="O50" s="1"/>
      <c r="P50" s="33"/>
      <c r="Q50" s="100"/>
      <c r="R50" s="1"/>
    </row>
    <row r="51" spans="1:18" ht="13.5">
      <c r="A51" s="31"/>
      <c r="B51" s="97"/>
      <c r="C51" s="1"/>
      <c r="D51" s="31"/>
      <c r="E51" s="97"/>
      <c r="F51" s="1"/>
      <c r="G51" s="33"/>
      <c r="H51" s="97"/>
      <c r="I51" s="1"/>
      <c r="J51" s="33"/>
      <c r="K51" s="97"/>
      <c r="L51" s="1"/>
      <c r="M51" s="33"/>
      <c r="N51" s="97"/>
      <c r="O51" s="1"/>
      <c r="P51" s="33"/>
      <c r="Q51" s="100"/>
      <c r="R51" s="1"/>
    </row>
    <row r="52" spans="1:18" ht="13.5">
      <c r="A52" s="31"/>
      <c r="B52" s="97"/>
      <c r="C52" s="1"/>
      <c r="D52" s="31"/>
      <c r="E52" s="97"/>
      <c r="F52" s="1"/>
      <c r="G52" s="33"/>
      <c r="H52" s="97"/>
      <c r="I52" s="1"/>
      <c r="J52" s="33"/>
      <c r="K52" s="97"/>
      <c r="L52" s="1"/>
      <c r="M52" s="33"/>
      <c r="N52" s="97"/>
      <c r="O52" s="1"/>
      <c r="P52" s="94"/>
      <c r="Q52" s="99"/>
      <c r="R52" s="1"/>
    </row>
    <row r="53" spans="1:18" ht="13.5">
      <c r="A53" s="218"/>
      <c r="B53" s="219"/>
      <c r="C53" s="143"/>
      <c r="D53" s="218"/>
      <c r="E53" s="219"/>
      <c r="F53" s="143"/>
      <c r="G53" s="220"/>
      <c r="H53" s="219"/>
      <c r="I53" s="143"/>
      <c r="J53" s="220"/>
      <c r="K53" s="219"/>
      <c r="L53" s="143"/>
      <c r="M53" s="220"/>
      <c r="N53" s="219"/>
      <c r="O53" s="143"/>
      <c r="P53" s="218"/>
      <c r="Q53" s="221"/>
      <c r="R53" s="143"/>
    </row>
    <row r="54" spans="1:18" ht="14.25" thickBot="1">
      <c r="A54" s="214" t="s">
        <v>12</v>
      </c>
      <c r="B54" s="215">
        <f>SUM(B37:B53)</f>
        <v>0</v>
      </c>
      <c r="C54" s="216">
        <f>SUM(C37:C53)</f>
        <v>0</v>
      </c>
      <c r="D54" s="214" t="s">
        <v>12</v>
      </c>
      <c r="E54" s="215">
        <f>SUM(E37:E53)</f>
        <v>2550</v>
      </c>
      <c r="F54" s="216">
        <f>SUM(F37:F53)</f>
        <v>0</v>
      </c>
      <c r="G54" s="214" t="s">
        <v>12</v>
      </c>
      <c r="H54" s="215">
        <f>SUM(H37:H53)</f>
        <v>4550</v>
      </c>
      <c r="I54" s="216">
        <f>SUM(I37:I53)</f>
        <v>0</v>
      </c>
      <c r="J54" s="214" t="s">
        <v>12</v>
      </c>
      <c r="K54" s="215">
        <f>SUM(K37:K53)</f>
        <v>1200</v>
      </c>
      <c r="L54" s="216">
        <f>SUM(L37:L53)</f>
        <v>0</v>
      </c>
      <c r="M54" s="214" t="s">
        <v>12</v>
      </c>
      <c r="N54" s="215">
        <f>SUM(N37:N53)</f>
        <v>950</v>
      </c>
      <c r="O54" s="216">
        <f>SUM(O37:O53)</f>
        <v>0</v>
      </c>
      <c r="P54" s="324" t="s">
        <v>12</v>
      </c>
      <c r="Q54" s="217">
        <f>SUM(Q37:Q53)</f>
        <v>23500</v>
      </c>
      <c r="R54" s="216">
        <f>SUM(R37:R53)</f>
        <v>0</v>
      </c>
    </row>
    <row r="55" spans="7:16" ht="10.5" customHeight="1" thickBot="1">
      <c r="G55" s="17"/>
      <c r="M55" s="18"/>
      <c r="N55" s="19"/>
      <c r="P55" s="325"/>
    </row>
    <row r="56" spans="1:16" ht="16.5" customHeight="1" thickBot="1">
      <c r="A56" s="372" t="s">
        <v>587</v>
      </c>
      <c r="B56" s="20"/>
      <c r="C56" s="140" t="s">
        <v>359</v>
      </c>
      <c r="D56" s="111" t="s">
        <v>319</v>
      </c>
      <c r="E56" s="21"/>
      <c r="F56" s="22" t="s">
        <v>3</v>
      </c>
      <c r="G56" s="197">
        <f>SUM(B65,E65,H65,K65,N65,Q65)</f>
        <v>5000</v>
      </c>
      <c r="H56" s="23" t="s">
        <v>4</v>
      </c>
      <c r="I56" s="196">
        <f>SUM(C65,F65,I65,L65,O65,R65)</f>
        <v>0</v>
      </c>
      <c r="J56" s="24"/>
      <c r="K56" s="34"/>
      <c r="L56" s="35"/>
      <c r="M56" s="36"/>
      <c r="N56" s="25"/>
      <c r="P56" s="325"/>
    </row>
    <row r="57" ht="3.75" customHeight="1" thickBot="1">
      <c r="P57" s="325"/>
    </row>
    <row r="58" spans="1:18" ht="15.75" customHeight="1">
      <c r="A58" s="112" t="s">
        <v>5</v>
      </c>
      <c r="B58" s="26"/>
      <c r="C58" s="27"/>
      <c r="D58" s="113" t="s">
        <v>6</v>
      </c>
      <c r="E58" s="26"/>
      <c r="F58" s="27"/>
      <c r="G58" s="113" t="s">
        <v>7</v>
      </c>
      <c r="H58" s="26"/>
      <c r="I58" s="27"/>
      <c r="J58" s="113" t="s">
        <v>309</v>
      </c>
      <c r="K58" s="26"/>
      <c r="L58" s="27"/>
      <c r="M58" s="112" t="s">
        <v>377</v>
      </c>
      <c r="N58" s="26"/>
      <c r="O58" s="27"/>
      <c r="P58" s="113" t="s">
        <v>8</v>
      </c>
      <c r="Q58" s="5"/>
      <c r="R58" s="6"/>
    </row>
    <row r="59" spans="1:18" ht="14.25" customHeight="1">
      <c r="A59" s="28" t="s">
        <v>10</v>
      </c>
      <c r="B59" s="29" t="s">
        <v>11</v>
      </c>
      <c r="C59" s="30"/>
      <c r="D59" s="28" t="s">
        <v>10</v>
      </c>
      <c r="E59" s="29" t="s">
        <v>11</v>
      </c>
      <c r="F59" s="30"/>
      <c r="G59" s="28" t="s">
        <v>10</v>
      </c>
      <c r="H59" s="29" t="s">
        <v>11</v>
      </c>
      <c r="I59" s="30"/>
      <c r="J59" s="28" t="s">
        <v>10</v>
      </c>
      <c r="K59" s="29" t="s">
        <v>11</v>
      </c>
      <c r="L59" s="30"/>
      <c r="M59" s="28" t="s">
        <v>10</v>
      </c>
      <c r="N59" s="29" t="s">
        <v>11</v>
      </c>
      <c r="O59" s="30"/>
      <c r="P59" s="266" t="s">
        <v>10</v>
      </c>
      <c r="Q59" s="267" t="s">
        <v>11</v>
      </c>
      <c r="R59" s="268"/>
    </row>
    <row r="60" spans="1:18" ht="13.5">
      <c r="A60" s="31"/>
      <c r="B60" s="96"/>
      <c r="C60" s="1"/>
      <c r="D60" s="31"/>
      <c r="E60" s="96"/>
      <c r="F60" s="1"/>
      <c r="G60" s="31" t="s">
        <v>209</v>
      </c>
      <c r="H60" s="97">
        <v>650</v>
      </c>
      <c r="I60" s="284"/>
      <c r="J60" s="31"/>
      <c r="K60" s="97"/>
      <c r="L60" s="1"/>
      <c r="M60" s="31" t="s">
        <v>495</v>
      </c>
      <c r="N60" s="97">
        <v>100</v>
      </c>
      <c r="O60" s="284"/>
      <c r="P60" s="31" t="s">
        <v>209</v>
      </c>
      <c r="Q60" s="97">
        <v>1900</v>
      </c>
      <c r="R60" s="284"/>
    </row>
    <row r="61" spans="1:18" ht="13.5">
      <c r="A61" s="31"/>
      <c r="B61" s="96"/>
      <c r="C61" s="1"/>
      <c r="D61" s="206"/>
      <c r="E61" s="207"/>
      <c r="F61" s="1"/>
      <c r="G61" s="31"/>
      <c r="H61" s="97"/>
      <c r="I61" s="1"/>
      <c r="J61" s="31"/>
      <c r="K61" s="97"/>
      <c r="L61" s="1"/>
      <c r="M61" s="31"/>
      <c r="N61" s="97"/>
      <c r="O61" s="1"/>
      <c r="P61" s="31" t="s">
        <v>211</v>
      </c>
      <c r="Q61" s="97">
        <v>600</v>
      </c>
      <c r="R61" s="284"/>
    </row>
    <row r="62" spans="1:18" ht="13.5">
      <c r="A62" s="31"/>
      <c r="B62" s="96"/>
      <c r="C62" s="1"/>
      <c r="D62" s="31"/>
      <c r="E62" s="96"/>
      <c r="F62" s="1"/>
      <c r="G62" s="31"/>
      <c r="H62" s="97"/>
      <c r="I62" s="1"/>
      <c r="J62" s="31"/>
      <c r="K62" s="97"/>
      <c r="L62" s="1"/>
      <c r="M62" s="31"/>
      <c r="N62" s="97"/>
      <c r="O62" s="1"/>
      <c r="P62" s="282" t="s">
        <v>212</v>
      </c>
      <c r="Q62" s="336">
        <v>0</v>
      </c>
      <c r="R62" s="284"/>
    </row>
    <row r="63" spans="1:18" ht="13.5">
      <c r="A63" s="31"/>
      <c r="B63" s="96"/>
      <c r="C63" s="1"/>
      <c r="D63" s="31"/>
      <c r="E63" s="96"/>
      <c r="F63" s="1"/>
      <c r="G63" s="31"/>
      <c r="H63" s="97"/>
      <c r="I63" s="1"/>
      <c r="J63" s="31"/>
      <c r="K63" s="97"/>
      <c r="L63" s="1"/>
      <c r="M63" s="31"/>
      <c r="N63" s="97"/>
      <c r="O63" s="1"/>
      <c r="P63" s="282" t="s">
        <v>560</v>
      </c>
      <c r="Q63" s="336">
        <v>0</v>
      </c>
      <c r="R63" s="284">
        <f>Q63</f>
        <v>0</v>
      </c>
    </row>
    <row r="64" spans="1:18" ht="13.5">
      <c r="A64" s="142"/>
      <c r="B64" s="213"/>
      <c r="C64" s="143"/>
      <c r="D64" s="142"/>
      <c r="E64" s="213"/>
      <c r="F64" s="143"/>
      <c r="G64" s="142"/>
      <c r="H64" s="98"/>
      <c r="I64" s="143"/>
      <c r="J64" s="142"/>
      <c r="K64" s="98"/>
      <c r="L64" s="143"/>
      <c r="M64" s="142"/>
      <c r="N64" s="98"/>
      <c r="O64" s="143"/>
      <c r="P64" s="337" t="s">
        <v>559</v>
      </c>
      <c r="Q64" s="338">
        <v>1750</v>
      </c>
      <c r="R64" s="284"/>
    </row>
    <row r="65" spans="1:18" ht="14.25" thickBot="1">
      <c r="A65" s="214" t="s">
        <v>12</v>
      </c>
      <c r="B65" s="215">
        <f>SUM(B60:B64)</f>
        <v>0</v>
      </c>
      <c r="C65" s="216">
        <f>SUM(C60:C64)</f>
        <v>0</v>
      </c>
      <c r="D65" s="214" t="s">
        <v>12</v>
      </c>
      <c r="E65" s="215">
        <f>SUM(E60:E64)</f>
        <v>0</v>
      </c>
      <c r="F65" s="216">
        <f>SUM(F60:F64)</f>
        <v>0</v>
      </c>
      <c r="G65" s="214" t="s">
        <v>12</v>
      </c>
      <c r="H65" s="215">
        <f>SUM(H60:H64)</f>
        <v>650</v>
      </c>
      <c r="I65" s="216">
        <f>SUM(I60:I64)</f>
        <v>0</v>
      </c>
      <c r="J65" s="214" t="s">
        <v>12</v>
      </c>
      <c r="K65" s="215">
        <f>SUM(K60:K64)</f>
        <v>0</v>
      </c>
      <c r="L65" s="216">
        <f>SUM(L60:L64)</f>
        <v>0</v>
      </c>
      <c r="M65" s="214" t="s">
        <v>12</v>
      </c>
      <c r="N65" s="215">
        <f>SUM(N60:N64)</f>
        <v>100</v>
      </c>
      <c r="O65" s="216">
        <f>SUM(O60:O64)</f>
        <v>0</v>
      </c>
      <c r="P65" s="324" t="s">
        <v>12</v>
      </c>
      <c r="Q65" s="215">
        <f>SUM(Q60:Q64)</f>
        <v>4250</v>
      </c>
      <c r="R65" s="216">
        <f>SUM(R60:R64)</f>
        <v>0</v>
      </c>
    </row>
    <row r="66" spans="7:16" ht="9" customHeight="1" thickBot="1">
      <c r="G66" s="17"/>
      <c r="M66" s="18"/>
      <c r="N66" s="19"/>
      <c r="P66" s="325"/>
    </row>
    <row r="67" spans="1:16" ht="16.5" customHeight="1" thickBot="1">
      <c r="A67" s="372" t="s">
        <v>587</v>
      </c>
      <c r="B67" s="20"/>
      <c r="C67" s="140" t="s">
        <v>360</v>
      </c>
      <c r="D67" s="111" t="s">
        <v>213</v>
      </c>
      <c r="E67" s="21"/>
      <c r="F67" s="22" t="s">
        <v>3</v>
      </c>
      <c r="G67" s="197">
        <f>SUM(B83,E83,H83,K83,N83,Q83)</f>
        <v>6200</v>
      </c>
      <c r="H67" s="23" t="s">
        <v>4</v>
      </c>
      <c r="I67" s="196">
        <f>SUM(C83,F83,I83,L83,O83,R83)</f>
        <v>0</v>
      </c>
      <c r="J67" s="24"/>
      <c r="K67" s="34"/>
      <c r="L67" s="35"/>
      <c r="M67" s="36"/>
      <c r="P67" s="116"/>
    </row>
    <row r="68" ht="3.75" customHeight="1" thickBot="1">
      <c r="P68" s="325"/>
    </row>
    <row r="69" spans="1:18" ht="15.75" customHeight="1">
      <c r="A69" s="112" t="s">
        <v>5</v>
      </c>
      <c r="B69" s="26"/>
      <c r="C69" s="27"/>
      <c r="D69" s="113" t="s">
        <v>6</v>
      </c>
      <c r="E69" s="26"/>
      <c r="F69" s="27"/>
      <c r="G69" s="113" t="s">
        <v>7</v>
      </c>
      <c r="H69" s="26"/>
      <c r="I69" s="27"/>
      <c r="J69" s="113" t="s">
        <v>309</v>
      </c>
      <c r="K69" s="26"/>
      <c r="L69" s="27"/>
      <c r="M69" s="112" t="s">
        <v>9</v>
      </c>
      <c r="N69" s="26"/>
      <c r="O69" s="27"/>
      <c r="P69" s="113" t="s">
        <v>8</v>
      </c>
      <c r="Q69" s="5"/>
      <c r="R69" s="6"/>
    </row>
    <row r="70" spans="1:18" ht="14.25" customHeight="1">
      <c r="A70" s="28" t="s">
        <v>10</v>
      </c>
      <c r="B70" s="29" t="s">
        <v>11</v>
      </c>
      <c r="C70" s="30"/>
      <c r="D70" s="28" t="s">
        <v>10</v>
      </c>
      <c r="E70" s="29" t="s">
        <v>11</v>
      </c>
      <c r="F70" s="30"/>
      <c r="G70" s="28" t="s">
        <v>10</v>
      </c>
      <c r="H70" s="29" t="s">
        <v>11</v>
      </c>
      <c r="I70" s="30"/>
      <c r="J70" s="28" t="s">
        <v>10</v>
      </c>
      <c r="K70" s="29" t="s">
        <v>11</v>
      </c>
      <c r="L70" s="30"/>
      <c r="M70" s="28" t="s">
        <v>10</v>
      </c>
      <c r="N70" s="29" t="s">
        <v>11</v>
      </c>
      <c r="O70" s="30"/>
      <c r="P70" s="266" t="s">
        <v>10</v>
      </c>
      <c r="Q70" s="267" t="s">
        <v>11</v>
      </c>
      <c r="R70" s="268"/>
    </row>
    <row r="71" spans="1:18" ht="13.5">
      <c r="A71" s="31"/>
      <c r="B71" s="96"/>
      <c r="C71" s="1"/>
      <c r="D71" s="31"/>
      <c r="E71" s="96"/>
      <c r="F71" s="1"/>
      <c r="G71" s="31" t="s">
        <v>214</v>
      </c>
      <c r="H71" s="97">
        <v>300</v>
      </c>
      <c r="I71" s="284"/>
      <c r="J71" s="31"/>
      <c r="K71" s="97"/>
      <c r="L71" s="1"/>
      <c r="M71" s="31"/>
      <c r="N71" s="97"/>
      <c r="O71" s="1"/>
      <c r="P71" s="31" t="s">
        <v>218</v>
      </c>
      <c r="Q71" s="194">
        <v>2100</v>
      </c>
      <c r="R71" s="284"/>
    </row>
    <row r="72" spans="1:18" ht="13.5">
      <c r="A72" s="31"/>
      <c r="B72" s="96"/>
      <c r="C72" s="1"/>
      <c r="D72" s="31"/>
      <c r="E72" s="96"/>
      <c r="F72" s="1"/>
      <c r="G72" s="31"/>
      <c r="H72" s="97"/>
      <c r="I72" s="1"/>
      <c r="J72" s="31"/>
      <c r="K72" s="97"/>
      <c r="L72" s="1"/>
      <c r="M72" s="31"/>
      <c r="N72" s="97"/>
      <c r="O72" s="1"/>
      <c r="P72" s="31" t="s">
        <v>219</v>
      </c>
      <c r="Q72" s="100">
        <v>200</v>
      </c>
      <c r="R72" s="284"/>
    </row>
    <row r="73" spans="1:18" ht="13.5">
      <c r="A73" s="31"/>
      <c r="B73" s="96"/>
      <c r="C73" s="1"/>
      <c r="D73" s="31"/>
      <c r="E73" s="96"/>
      <c r="F73" s="1"/>
      <c r="G73" s="31"/>
      <c r="H73" s="97"/>
      <c r="I73" s="1"/>
      <c r="J73" s="31"/>
      <c r="K73" s="97"/>
      <c r="L73" s="1"/>
      <c r="M73" s="31"/>
      <c r="N73" s="97"/>
      <c r="O73" s="1"/>
      <c r="P73" s="31" t="s">
        <v>220</v>
      </c>
      <c r="Q73" s="100">
        <v>600</v>
      </c>
      <c r="R73" s="284"/>
    </row>
    <row r="74" spans="1:18" ht="13.5">
      <c r="A74" s="31"/>
      <c r="B74" s="96"/>
      <c r="C74" s="1"/>
      <c r="D74" s="31"/>
      <c r="E74" s="96"/>
      <c r="F74" s="1"/>
      <c r="G74" s="31"/>
      <c r="H74" s="97"/>
      <c r="I74" s="1"/>
      <c r="J74" s="31"/>
      <c r="K74" s="97"/>
      <c r="L74" s="1"/>
      <c r="M74" s="31"/>
      <c r="N74" s="97"/>
      <c r="O74" s="1"/>
      <c r="P74" s="31" t="s">
        <v>221</v>
      </c>
      <c r="Q74" s="100">
        <v>150</v>
      </c>
      <c r="R74" s="284"/>
    </row>
    <row r="75" spans="1:18" ht="13.5">
      <c r="A75" s="31"/>
      <c r="B75" s="96"/>
      <c r="C75" s="1"/>
      <c r="D75" s="31"/>
      <c r="E75" s="96"/>
      <c r="F75" s="1"/>
      <c r="G75" s="31"/>
      <c r="H75" s="97"/>
      <c r="I75" s="1"/>
      <c r="J75" s="31"/>
      <c r="K75" s="97"/>
      <c r="L75" s="1"/>
      <c r="M75" s="31"/>
      <c r="N75" s="97"/>
      <c r="O75" s="1"/>
      <c r="P75" s="282" t="s">
        <v>222</v>
      </c>
      <c r="Q75" s="339"/>
      <c r="R75" s="284"/>
    </row>
    <row r="76" spans="1:18" ht="13.5">
      <c r="A76" s="31"/>
      <c r="B76" s="96"/>
      <c r="C76" s="1"/>
      <c r="D76" s="31"/>
      <c r="E76" s="96"/>
      <c r="F76" s="1"/>
      <c r="G76" s="31"/>
      <c r="H76" s="97"/>
      <c r="I76" s="1"/>
      <c r="J76" s="31"/>
      <c r="K76" s="97"/>
      <c r="L76" s="1"/>
      <c r="M76" s="31"/>
      <c r="N76" s="97"/>
      <c r="O76" s="1"/>
      <c r="P76" s="286" t="s">
        <v>562</v>
      </c>
      <c r="Q76" s="287">
        <v>1700</v>
      </c>
      <c r="R76" s="284"/>
    </row>
    <row r="77" spans="1:18" ht="13.5">
      <c r="A77" s="31"/>
      <c r="B77" s="96"/>
      <c r="C77" s="1"/>
      <c r="D77" s="31"/>
      <c r="E77" s="96"/>
      <c r="F77" s="1"/>
      <c r="G77" s="31"/>
      <c r="H77" s="97"/>
      <c r="I77" s="1"/>
      <c r="J77" s="31"/>
      <c r="K77" s="97"/>
      <c r="L77" s="1"/>
      <c r="M77" s="282"/>
      <c r="N77" s="100"/>
      <c r="O77" s="284"/>
      <c r="P77" s="282" t="s">
        <v>563</v>
      </c>
      <c r="Q77" s="287">
        <v>1150</v>
      </c>
      <c r="R77" s="284"/>
    </row>
    <row r="78" spans="1:18" ht="13.5">
      <c r="A78" s="31"/>
      <c r="B78" s="96"/>
      <c r="C78" s="1"/>
      <c r="D78" s="31"/>
      <c r="E78" s="96"/>
      <c r="F78" s="1"/>
      <c r="G78" s="31"/>
      <c r="H78" s="97"/>
      <c r="I78" s="1"/>
      <c r="J78" s="31"/>
      <c r="K78" s="97"/>
      <c r="L78" s="1"/>
      <c r="M78" s="31"/>
      <c r="N78" s="97"/>
      <c r="O78" s="1"/>
      <c r="P78" s="296" t="s">
        <v>223</v>
      </c>
      <c r="Q78" s="100"/>
      <c r="R78" s="1"/>
    </row>
    <row r="79" spans="1:18" ht="13.5">
      <c r="A79" s="31"/>
      <c r="B79" s="96"/>
      <c r="C79" s="1"/>
      <c r="D79" s="31"/>
      <c r="E79" s="96"/>
      <c r="F79" s="1"/>
      <c r="G79" s="31"/>
      <c r="H79" s="97"/>
      <c r="I79" s="1"/>
      <c r="J79" s="31"/>
      <c r="K79" s="97"/>
      <c r="L79" s="1"/>
      <c r="M79" s="31"/>
      <c r="N79" s="97"/>
      <c r="O79" s="1"/>
      <c r="P79" s="33"/>
      <c r="Q79" s="100"/>
      <c r="R79" s="1"/>
    </row>
    <row r="80" spans="1:18" ht="13.5">
      <c r="A80" s="31"/>
      <c r="B80" s="96"/>
      <c r="C80" s="1"/>
      <c r="D80" s="31"/>
      <c r="E80" s="96"/>
      <c r="F80" s="1"/>
      <c r="G80" s="33"/>
      <c r="H80" s="97"/>
      <c r="I80" s="1"/>
      <c r="J80" s="33"/>
      <c r="K80" s="97"/>
      <c r="L80" s="1"/>
      <c r="M80" s="33"/>
      <c r="N80" s="97"/>
      <c r="O80" s="1"/>
      <c r="P80" s="296"/>
      <c r="Q80" s="100"/>
      <c r="R80" s="1"/>
    </row>
    <row r="81" spans="1:18" ht="13.5">
      <c r="A81" s="31"/>
      <c r="B81" s="96"/>
      <c r="C81" s="1"/>
      <c r="D81" s="31"/>
      <c r="E81" s="96"/>
      <c r="F81" s="1"/>
      <c r="G81" s="33"/>
      <c r="H81" s="97"/>
      <c r="I81" s="1"/>
      <c r="J81" s="33"/>
      <c r="K81" s="97"/>
      <c r="L81" s="1"/>
      <c r="M81" s="33"/>
      <c r="N81" s="97"/>
      <c r="O81" s="1"/>
      <c r="P81" s="33"/>
      <c r="Q81" s="100"/>
      <c r="R81" s="1"/>
    </row>
    <row r="82" spans="1:18" ht="13.5">
      <c r="A82" s="142"/>
      <c r="B82" s="98"/>
      <c r="C82" s="143"/>
      <c r="D82" s="142"/>
      <c r="E82" s="98"/>
      <c r="F82" s="143"/>
      <c r="G82" s="187"/>
      <c r="H82" s="98"/>
      <c r="I82" s="143"/>
      <c r="J82" s="187"/>
      <c r="K82" s="98"/>
      <c r="L82" s="143"/>
      <c r="M82" s="187"/>
      <c r="N82" s="98"/>
      <c r="O82" s="143"/>
      <c r="P82" s="187"/>
      <c r="Q82" s="195"/>
      <c r="R82" s="143"/>
    </row>
    <row r="83" spans="1:18" ht="14.25" thickBot="1">
      <c r="A83" s="214" t="s">
        <v>12</v>
      </c>
      <c r="B83" s="215">
        <f>SUM(B71:B82)</f>
        <v>0</v>
      </c>
      <c r="C83" s="216">
        <f>SUM(C71:C82)</f>
        <v>0</v>
      </c>
      <c r="D83" s="214" t="s">
        <v>12</v>
      </c>
      <c r="E83" s="215">
        <f>SUM(E71:E82)</f>
        <v>0</v>
      </c>
      <c r="F83" s="216">
        <f>SUM(F71:F82)</f>
        <v>0</v>
      </c>
      <c r="G83" s="214" t="s">
        <v>12</v>
      </c>
      <c r="H83" s="215">
        <f>SUM(H71:H82)</f>
        <v>300</v>
      </c>
      <c r="I83" s="216">
        <f>SUM(I71:I82)</f>
        <v>0</v>
      </c>
      <c r="J83" s="214" t="s">
        <v>12</v>
      </c>
      <c r="K83" s="215">
        <f>SUM(K71:K82)</f>
        <v>0</v>
      </c>
      <c r="L83" s="216">
        <f>SUM(L71:L82)</f>
        <v>0</v>
      </c>
      <c r="M83" s="214" t="s">
        <v>12</v>
      </c>
      <c r="N83" s="215">
        <f>SUM(N71:N82)</f>
        <v>0</v>
      </c>
      <c r="O83" s="216">
        <f>SUM(O71:O82)</f>
        <v>0</v>
      </c>
      <c r="P83" s="214" t="s">
        <v>12</v>
      </c>
      <c r="Q83" s="217">
        <f>SUM(Q71:Q82)</f>
        <v>5900</v>
      </c>
      <c r="R83" s="216">
        <f>SUM(R71:R82)</f>
        <v>0</v>
      </c>
    </row>
    <row r="84" spans="1:18" ht="13.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</row>
    <row r="85" spans="1:18" ht="13.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</row>
    <row r="86" spans="1:18" ht="13.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</row>
    <row r="87" spans="1:18" ht="13.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</row>
  </sheetData>
  <sheetProtection/>
  <mergeCells count="1">
    <mergeCell ref="F2:I2"/>
  </mergeCells>
  <conditionalFormatting sqref="C8:C15 F8:F15 I8:I15 L8:L15 O8:O15 R13:R15 C21:C31 F22:F31 I23:I31 L21:L31 O22:O31 R23 C37:C54 F39:F54 I43:I54 L38:L54 C60:C65 C71:C83 F60:F65 F71:F83 I61:I65 I72:I83 L60:L65 L71:L83 O61:O65 O71:O76 O41:O54 O78:O83 R75:R76 R37:R40 R28:R31 R45 R50:R54 R65 R78:R83">
    <cfRule type="cellIs" priority="25" dxfId="122" operator="greaterThan" stopIfTrue="1">
      <formula>B8</formula>
    </cfRule>
  </conditionalFormatting>
  <conditionalFormatting sqref="O77">
    <cfRule type="cellIs" priority="22" dxfId="122" operator="greaterThan" stopIfTrue="1">
      <formula>N77</formula>
    </cfRule>
  </conditionalFormatting>
  <conditionalFormatting sqref="R8:R12">
    <cfRule type="cellIs" priority="21" dxfId="122" operator="greaterThan" stopIfTrue="1">
      <formula>Q8</formula>
    </cfRule>
  </conditionalFormatting>
  <conditionalFormatting sqref="F21">
    <cfRule type="cellIs" priority="20" dxfId="122" operator="greaterThan" stopIfTrue="1">
      <formula>E21</formula>
    </cfRule>
  </conditionalFormatting>
  <conditionalFormatting sqref="I21:I22">
    <cfRule type="cellIs" priority="19" dxfId="122" operator="greaterThan" stopIfTrue="1">
      <formula>H21</formula>
    </cfRule>
  </conditionalFormatting>
  <conditionalFormatting sqref="O21">
    <cfRule type="cellIs" priority="18" dxfId="122" operator="greaterThan" stopIfTrue="1">
      <formula>N21</formula>
    </cfRule>
  </conditionalFormatting>
  <conditionalFormatting sqref="R21:R22">
    <cfRule type="cellIs" priority="17" dxfId="122" operator="greaterThan" stopIfTrue="1">
      <formula>Q21</formula>
    </cfRule>
  </conditionalFormatting>
  <conditionalFormatting sqref="R24:R27">
    <cfRule type="cellIs" priority="16" dxfId="122" operator="greaterThan" stopIfTrue="1">
      <formula>Q24</formula>
    </cfRule>
  </conditionalFormatting>
  <conditionalFormatting sqref="F37">
    <cfRule type="cellIs" priority="15" dxfId="122" operator="greaterThan" stopIfTrue="1">
      <formula>E37</formula>
    </cfRule>
  </conditionalFormatting>
  <conditionalFormatting sqref="F38">
    <cfRule type="cellIs" priority="14" dxfId="122" operator="greaterThan" stopIfTrue="1">
      <formula>E38</formula>
    </cfRule>
  </conditionalFormatting>
  <conditionalFormatting sqref="I37:I42">
    <cfRule type="cellIs" priority="13" dxfId="122" operator="greaterThan" stopIfTrue="1">
      <formula>H37</formula>
    </cfRule>
  </conditionalFormatting>
  <conditionalFormatting sqref="L37">
    <cfRule type="cellIs" priority="12" dxfId="122" operator="greaterThan" stopIfTrue="1">
      <formula>K37</formula>
    </cfRule>
  </conditionalFormatting>
  <conditionalFormatting sqref="O37:O40">
    <cfRule type="cellIs" priority="11" dxfId="122" operator="greaterThan" stopIfTrue="1">
      <formula>N37</formula>
    </cfRule>
  </conditionalFormatting>
  <conditionalFormatting sqref="R41:R44">
    <cfRule type="cellIs" priority="10" dxfId="122" operator="greaterThan" stopIfTrue="1">
      <formula>Q41</formula>
    </cfRule>
  </conditionalFormatting>
  <conditionalFormatting sqref="R46:R49">
    <cfRule type="cellIs" priority="9" dxfId="122" operator="greaterThan" stopIfTrue="1">
      <formula>Q46</formula>
    </cfRule>
  </conditionalFormatting>
  <conditionalFormatting sqref="I60">
    <cfRule type="cellIs" priority="8" dxfId="122" operator="greaterThan" stopIfTrue="1">
      <formula>H60</formula>
    </cfRule>
  </conditionalFormatting>
  <conditionalFormatting sqref="O60">
    <cfRule type="cellIs" priority="7" dxfId="122" operator="greaterThan" stopIfTrue="1">
      <formula>N60</formula>
    </cfRule>
  </conditionalFormatting>
  <conditionalFormatting sqref="R60:R61">
    <cfRule type="cellIs" priority="6" dxfId="122" operator="greaterThan" stopIfTrue="1">
      <formula>Q60</formula>
    </cfRule>
  </conditionalFormatting>
  <conditionalFormatting sqref="R64">
    <cfRule type="cellIs" priority="5" dxfId="122" operator="greaterThan" stopIfTrue="1">
      <formula>Q64</formula>
    </cfRule>
  </conditionalFormatting>
  <conditionalFormatting sqref="R62:R63">
    <cfRule type="cellIs" priority="4" dxfId="122" operator="greaterThan" stopIfTrue="1">
      <formula>Q62</formula>
    </cfRule>
  </conditionalFormatting>
  <conditionalFormatting sqref="R71:R74">
    <cfRule type="cellIs" priority="3" dxfId="122" operator="greaterThan" stopIfTrue="1">
      <formula>Q71</formula>
    </cfRule>
  </conditionalFormatting>
  <conditionalFormatting sqref="R77">
    <cfRule type="cellIs" priority="2" dxfId="122" operator="greaterThan" stopIfTrue="1">
      <formula>Q77</formula>
    </cfRule>
  </conditionalFormatting>
  <conditionalFormatting sqref="I71">
    <cfRule type="cellIs" priority="1" dxfId="122" operator="greaterThan" stopIfTrue="1">
      <formula>H71</formula>
    </cfRule>
  </conditionalFormatting>
  <printOptions horizontalCentered="1"/>
  <pageMargins left="0.1968503937007874" right="0.1968503937007874" top="0.5905511811023623" bottom="0" header="0.2755905511811024" footer="0.1968503937007874"/>
  <pageSetup horizontalDpi="600" verticalDpi="600" orientation="portrait" paperSize="9" scale="69" r:id="rId4"/>
  <headerFooter alignWithMargins="0">
    <oddHeader>&amp;L&amp;16折込広告企画書　　岡山県　No．4</oddHeader>
    <oddFooter>&amp;C
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9"/>
  <sheetViews>
    <sheetView zoomScale="90" zoomScaleNormal="90" workbookViewId="0" topLeftCell="A1">
      <selection activeCell="U34" sqref="U34"/>
    </sheetView>
  </sheetViews>
  <sheetFormatPr defaultColWidth="8.875" defaultRowHeight="13.5"/>
  <cols>
    <col min="1" max="1" width="9.00390625" style="16" customWidth="1"/>
    <col min="2" max="2" width="7.375" style="16" customWidth="1"/>
    <col min="3" max="3" width="7.00390625" style="16" customWidth="1"/>
    <col min="4" max="4" width="9.00390625" style="16" customWidth="1"/>
    <col min="5" max="5" width="7.375" style="16" customWidth="1"/>
    <col min="6" max="6" width="7.00390625" style="16" customWidth="1"/>
    <col min="7" max="7" width="9.00390625" style="16" customWidth="1"/>
    <col min="8" max="8" width="7.375" style="16" customWidth="1"/>
    <col min="9" max="9" width="7.00390625" style="16" customWidth="1"/>
    <col min="10" max="10" width="9.00390625" style="16" customWidth="1"/>
    <col min="11" max="11" width="7.375" style="16" customWidth="1"/>
    <col min="12" max="12" width="7.00390625" style="16" customWidth="1"/>
    <col min="13" max="13" width="9.00390625" style="16" customWidth="1"/>
    <col min="14" max="14" width="7.375" style="16" customWidth="1"/>
    <col min="15" max="15" width="7.00390625" style="16" customWidth="1"/>
    <col min="16" max="16" width="9.00390625" style="16" customWidth="1"/>
    <col min="17" max="17" width="7.375" style="16" customWidth="1"/>
    <col min="18" max="18" width="7.00390625" style="16" customWidth="1"/>
    <col min="19" max="19" width="1.625" style="16" customWidth="1"/>
    <col min="20" max="16384" width="8.875" style="16" customWidth="1"/>
  </cols>
  <sheetData>
    <row r="1" spans="1:16" ht="12.75" customHeight="1">
      <c r="A1" s="107" t="s">
        <v>0</v>
      </c>
      <c r="B1" s="3"/>
      <c r="C1" s="3"/>
      <c r="D1" s="4"/>
      <c r="E1" s="4"/>
      <c r="F1" s="108" t="s">
        <v>13</v>
      </c>
      <c r="G1" s="5"/>
      <c r="H1" s="5"/>
      <c r="I1" s="4"/>
      <c r="J1" s="109" t="s">
        <v>1</v>
      </c>
      <c r="K1" s="110" t="s">
        <v>2</v>
      </c>
      <c r="L1" s="5"/>
      <c r="M1" s="4"/>
      <c r="N1" s="110" t="s">
        <v>15</v>
      </c>
      <c r="O1" s="6"/>
      <c r="P1" s="7"/>
    </row>
    <row r="2" spans="1:16" ht="25.5" customHeight="1" thickBot="1">
      <c r="A2" s="105">
        <f>'岡山市・御津郡・赤磐市・瀬戸内市'!A2</f>
        <v>0</v>
      </c>
      <c r="B2" s="8"/>
      <c r="C2" s="8"/>
      <c r="D2" s="9"/>
      <c r="E2" s="10"/>
      <c r="F2" s="411" t="str">
        <f>'岡山市・御津郡・赤磐市・瀬戸内市'!F2</f>
        <v>平成　　　年　　　月　　　日</v>
      </c>
      <c r="G2" s="412"/>
      <c r="H2" s="412"/>
      <c r="I2" s="413"/>
      <c r="J2" s="106">
        <f>'岡山市・御津郡・赤磐市・瀬戸内市'!J2</f>
        <v>0</v>
      </c>
      <c r="K2" s="11">
        <f>'岡山市・御津郡・赤磐市・瀬戸内市'!K2</f>
        <v>0</v>
      </c>
      <c r="L2" s="12"/>
      <c r="M2" s="13"/>
      <c r="N2" s="14"/>
      <c r="O2" s="15"/>
      <c r="P2" s="66"/>
    </row>
    <row r="3" spans="7:16" ht="13.5" customHeight="1" thickBot="1">
      <c r="G3" s="17"/>
      <c r="M3" s="18"/>
      <c r="P3" s="17" t="s">
        <v>334</v>
      </c>
    </row>
    <row r="4" spans="1:16" ht="16.5" customHeight="1" thickBot="1">
      <c r="A4" s="372" t="s">
        <v>587</v>
      </c>
      <c r="B4" s="20"/>
      <c r="C4" s="140" t="s">
        <v>485</v>
      </c>
      <c r="D4" s="111" t="s">
        <v>450</v>
      </c>
      <c r="E4" s="21"/>
      <c r="F4" s="22" t="s">
        <v>3</v>
      </c>
      <c r="G4" s="197">
        <f>SUM(B26,E26,H26,K26,N26,Q26)</f>
        <v>15650</v>
      </c>
      <c r="H4" s="23" t="s">
        <v>4</v>
      </c>
      <c r="I4" s="196">
        <f>SUM(C26,F26,I26,L26,O26,R26)</f>
        <v>0</v>
      </c>
      <c r="J4" s="24"/>
      <c r="K4" s="34"/>
      <c r="L4" s="63" t="s">
        <v>39</v>
      </c>
      <c r="M4" s="64">
        <f>SUM(I4,I28,I43)</f>
        <v>0</v>
      </c>
      <c r="P4" s="116" t="s">
        <v>335</v>
      </c>
    </row>
    <row r="5" ht="3.75" customHeight="1" thickBot="1"/>
    <row r="6" spans="1:18" ht="15.75" customHeight="1">
      <c r="A6" s="112" t="s">
        <v>5</v>
      </c>
      <c r="B6" s="26"/>
      <c r="C6" s="27"/>
      <c r="D6" s="113" t="s">
        <v>6</v>
      </c>
      <c r="E6" s="26"/>
      <c r="F6" s="27"/>
      <c r="G6" s="113" t="s">
        <v>7</v>
      </c>
      <c r="H6" s="26"/>
      <c r="I6" s="27"/>
      <c r="J6" s="113" t="s">
        <v>310</v>
      </c>
      <c r="K6" s="26"/>
      <c r="L6" s="27"/>
      <c r="M6" s="112" t="s">
        <v>377</v>
      </c>
      <c r="N6" s="26"/>
      <c r="O6" s="27"/>
      <c r="P6" s="113" t="s">
        <v>8</v>
      </c>
      <c r="Q6" s="5"/>
      <c r="R6" s="6"/>
    </row>
    <row r="7" spans="1:18" ht="14.25" customHeight="1">
      <c r="A7" s="28" t="s">
        <v>10</v>
      </c>
      <c r="B7" s="29" t="s">
        <v>11</v>
      </c>
      <c r="C7" s="30"/>
      <c r="D7" s="28" t="s">
        <v>10</v>
      </c>
      <c r="E7" s="29" t="s">
        <v>11</v>
      </c>
      <c r="F7" s="30"/>
      <c r="G7" s="28" t="s">
        <v>10</v>
      </c>
      <c r="H7" s="29" t="s">
        <v>11</v>
      </c>
      <c r="I7" s="30"/>
      <c r="J7" s="28" t="s">
        <v>10</v>
      </c>
      <c r="K7" s="29" t="s">
        <v>11</v>
      </c>
      <c r="L7" s="30"/>
      <c r="M7" s="28" t="s">
        <v>10</v>
      </c>
      <c r="N7" s="29" t="s">
        <v>11</v>
      </c>
      <c r="O7" s="30"/>
      <c r="P7" s="266" t="s">
        <v>10</v>
      </c>
      <c r="Q7" s="267" t="s">
        <v>11</v>
      </c>
      <c r="R7" s="268"/>
    </row>
    <row r="8" spans="1:18" ht="13.5">
      <c r="A8" s="31" t="s">
        <v>224</v>
      </c>
      <c r="B8" s="283">
        <v>300</v>
      </c>
      <c r="C8" s="284"/>
      <c r="D8" s="282" t="s">
        <v>224</v>
      </c>
      <c r="E8" s="283">
        <v>150</v>
      </c>
      <c r="F8" s="284"/>
      <c r="G8" s="282" t="s">
        <v>224</v>
      </c>
      <c r="H8" s="309">
        <v>400</v>
      </c>
      <c r="I8" s="284"/>
      <c r="J8" s="282"/>
      <c r="K8" s="309"/>
      <c r="L8" s="1"/>
      <c r="M8" s="31" t="s">
        <v>531</v>
      </c>
      <c r="N8" s="97">
        <v>150</v>
      </c>
      <c r="O8" s="284"/>
      <c r="P8" s="31" t="s">
        <v>228</v>
      </c>
      <c r="Q8" s="194">
        <v>1150</v>
      </c>
      <c r="R8" s="284"/>
    </row>
    <row r="9" spans="1:18" ht="13.5">
      <c r="A9" s="31" t="s">
        <v>225</v>
      </c>
      <c r="B9" s="283">
        <v>150</v>
      </c>
      <c r="C9" s="284"/>
      <c r="D9" s="282" t="s">
        <v>225</v>
      </c>
      <c r="E9" s="283">
        <v>450</v>
      </c>
      <c r="F9" s="284"/>
      <c r="G9" s="282" t="s">
        <v>227</v>
      </c>
      <c r="H9" s="309">
        <v>300</v>
      </c>
      <c r="I9" s="284"/>
      <c r="J9" s="282"/>
      <c r="K9" s="309"/>
      <c r="L9" s="1"/>
      <c r="M9" s="31" t="s">
        <v>397</v>
      </c>
      <c r="N9" s="97">
        <v>150</v>
      </c>
      <c r="O9" s="284"/>
      <c r="P9" s="31" t="s">
        <v>229</v>
      </c>
      <c r="Q9" s="100">
        <v>400</v>
      </c>
      <c r="R9" s="284"/>
    </row>
    <row r="10" spans="1:18" ht="13.5">
      <c r="A10" s="31" t="s">
        <v>226</v>
      </c>
      <c r="B10" s="283">
        <v>200</v>
      </c>
      <c r="C10" s="284"/>
      <c r="D10" s="282" t="s">
        <v>226</v>
      </c>
      <c r="E10" s="283">
        <v>250</v>
      </c>
      <c r="F10" s="284"/>
      <c r="G10" s="282" t="s">
        <v>225</v>
      </c>
      <c r="H10" s="309">
        <v>1400</v>
      </c>
      <c r="I10" s="284"/>
      <c r="J10" s="282"/>
      <c r="K10" s="309"/>
      <c r="L10" s="1"/>
      <c r="M10" s="31" t="s">
        <v>398</v>
      </c>
      <c r="N10" s="97">
        <v>150</v>
      </c>
      <c r="O10" s="284"/>
      <c r="P10" s="31" t="s">
        <v>232</v>
      </c>
      <c r="Q10" s="100">
        <v>350</v>
      </c>
      <c r="R10" s="284"/>
    </row>
    <row r="11" spans="1:18" ht="13.5">
      <c r="A11" s="31"/>
      <c r="B11" s="283"/>
      <c r="C11" s="284"/>
      <c r="D11" s="282"/>
      <c r="E11" s="283"/>
      <c r="F11" s="284"/>
      <c r="G11" s="282" t="s">
        <v>226</v>
      </c>
      <c r="H11" s="309">
        <v>350</v>
      </c>
      <c r="I11" s="284"/>
      <c r="J11" s="282"/>
      <c r="K11" s="309"/>
      <c r="L11" s="1"/>
      <c r="M11" s="31"/>
      <c r="N11" s="97"/>
      <c r="O11" s="1"/>
      <c r="P11" s="31" t="s">
        <v>230</v>
      </c>
      <c r="Q11" s="100">
        <v>300</v>
      </c>
      <c r="R11" s="284"/>
    </row>
    <row r="12" spans="1:18" ht="13.5">
      <c r="A12" s="31"/>
      <c r="B12" s="283"/>
      <c r="C12" s="284"/>
      <c r="D12" s="282"/>
      <c r="E12" s="283"/>
      <c r="F12" s="284"/>
      <c r="G12" s="282"/>
      <c r="H12" s="309"/>
      <c r="I12" s="284"/>
      <c r="J12" s="282"/>
      <c r="K12" s="309"/>
      <c r="L12" s="1"/>
      <c r="M12" s="31"/>
      <c r="N12" s="97"/>
      <c r="O12" s="1"/>
      <c r="P12" s="280" t="s">
        <v>522</v>
      </c>
      <c r="Q12" s="100">
        <v>200</v>
      </c>
      <c r="R12" s="284"/>
    </row>
    <row r="13" spans="1:18" ht="13.5">
      <c r="A13" s="31"/>
      <c r="B13" s="283"/>
      <c r="C13" s="284"/>
      <c r="D13" s="282"/>
      <c r="E13" s="283"/>
      <c r="F13" s="284"/>
      <c r="G13" s="282"/>
      <c r="H13" s="309"/>
      <c r="I13" s="284"/>
      <c r="J13" s="282"/>
      <c r="K13" s="309"/>
      <c r="L13" s="1"/>
      <c r="M13" s="31"/>
      <c r="N13" s="97"/>
      <c r="O13" s="1"/>
      <c r="P13" s="31" t="s">
        <v>231</v>
      </c>
      <c r="Q13" s="100">
        <v>650</v>
      </c>
      <c r="R13" s="284"/>
    </row>
    <row r="14" spans="1:18" ht="13.5">
      <c r="A14" s="31"/>
      <c r="B14" s="283"/>
      <c r="C14" s="284"/>
      <c r="D14" s="282"/>
      <c r="E14" s="283"/>
      <c r="F14" s="284"/>
      <c r="G14" s="282"/>
      <c r="H14" s="309"/>
      <c r="I14" s="284"/>
      <c r="J14" s="282"/>
      <c r="K14" s="309"/>
      <c r="L14" s="1"/>
      <c r="M14" s="31"/>
      <c r="N14" s="97"/>
      <c r="O14" s="1"/>
      <c r="P14" s="31" t="s">
        <v>233</v>
      </c>
      <c r="Q14" s="100">
        <v>1850</v>
      </c>
      <c r="R14" s="284"/>
    </row>
    <row r="15" spans="1:18" ht="13.5">
      <c r="A15" s="31"/>
      <c r="B15" s="283"/>
      <c r="C15" s="284"/>
      <c r="D15" s="282"/>
      <c r="E15" s="283"/>
      <c r="F15" s="284"/>
      <c r="G15" s="282"/>
      <c r="H15" s="309"/>
      <c r="I15" s="284"/>
      <c r="J15" s="282"/>
      <c r="K15" s="287"/>
      <c r="L15" s="1"/>
      <c r="M15" s="31"/>
      <c r="N15" s="97"/>
      <c r="O15" s="1"/>
      <c r="P15" s="282" t="s">
        <v>545</v>
      </c>
      <c r="Q15" s="100">
        <v>200</v>
      </c>
      <c r="R15" s="284"/>
    </row>
    <row r="16" spans="1:18" ht="13.5">
      <c r="A16" s="31"/>
      <c r="B16" s="283"/>
      <c r="C16" s="284"/>
      <c r="D16" s="282"/>
      <c r="E16" s="283"/>
      <c r="F16" s="284"/>
      <c r="G16" s="282"/>
      <c r="H16" s="309"/>
      <c r="I16" s="284"/>
      <c r="J16" s="282"/>
      <c r="K16" s="309"/>
      <c r="L16" s="1"/>
      <c r="M16" s="31"/>
      <c r="N16" s="97"/>
      <c r="O16" s="1"/>
      <c r="P16" s="31" t="s">
        <v>544</v>
      </c>
      <c r="Q16" s="100">
        <v>1100</v>
      </c>
      <c r="R16" s="284"/>
    </row>
    <row r="17" spans="1:18" ht="13.5">
      <c r="A17" s="31"/>
      <c r="B17" s="283"/>
      <c r="C17" s="284"/>
      <c r="D17" s="282"/>
      <c r="E17" s="283"/>
      <c r="F17" s="284"/>
      <c r="G17" s="286"/>
      <c r="H17" s="309"/>
      <c r="I17" s="284"/>
      <c r="J17" s="282"/>
      <c r="K17" s="287"/>
      <c r="L17" s="1"/>
      <c r="M17" s="33"/>
      <c r="N17" s="97"/>
      <c r="O17" s="1"/>
      <c r="P17" s="33" t="s">
        <v>234</v>
      </c>
      <c r="Q17" s="100">
        <v>1500</v>
      </c>
      <c r="R17" s="284"/>
    </row>
    <row r="18" spans="1:18" ht="13.5">
      <c r="A18" s="31"/>
      <c r="B18" s="283"/>
      <c r="C18" s="284"/>
      <c r="D18" s="282"/>
      <c r="E18" s="283"/>
      <c r="F18" s="284"/>
      <c r="G18" s="286"/>
      <c r="H18" s="309"/>
      <c r="I18" s="284"/>
      <c r="J18" s="286"/>
      <c r="K18" s="309"/>
      <c r="L18" s="1"/>
      <c r="M18" s="33"/>
      <c r="N18" s="97"/>
      <c r="O18" s="1"/>
      <c r="P18" s="33" t="s">
        <v>235</v>
      </c>
      <c r="Q18" s="100">
        <v>450</v>
      </c>
      <c r="R18" s="284"/>
    </row>
    <row r="19" spans="1:18" ht="13.5">
      <c r="A19" s="31"/>
      <c r="B19" s="283"/>
      <c r="C19" s="284"/>
      <c r="D19" s="282"/>
      <c r="E19" s="283"/>
      <c r="F19" s="284"/>
      <c r="G19" s="286"/>
      <c r="H19" s="309"/>
      <c r="I19" s="284"/>
      <c r="J19" s="353"/>
      <c r="K19" s="287"/>
      <c r="L19" s="1"/>
      <c r="M19" s="33"/>
      <c r="N19" s="97"/>
      <c r="O19" s="1"/>
      <c r="P19" s="33" t="s">
        <v>236</v>
      </c>
      <c r="Q19" s="100">
        <v>500</v>
      </c>
      <c r="R19" s="284"/>
    </row>
    <row r="20" spans="1:18" ht="13.5">
      <c r="A20" s="31"/>
      <c r="B20" s="283"/>
      <c r="C20" s="284"/>
      <c r="D20" s="282"/>
      <c r="E20" s="283"/>
      <c r="F20" s="284"/>
      <c r="G20" s="286"/>
      <c r="H20" s="309"/>
      <c r="I20" s="284"/>
      <c r="J20" s="282"/>
      <c r="K20" s="287"/>
      <c r="L20" s="1"/>
      <c r="M20" s="33"/>
      <c r="N20" s="97"/>
      <c r="O20" s="1"/>
      <c r="P20" s="33" t="s">
        <v>237</v>
      </c>
      <c r="Q20" s="100">
        <v>450</v>
      </c>
      <c r="R20" s="284"/>
    </row>
    <row r="21" spans="1:18" ht="13.5">
      <c r="A21" s="31"/>
      <c r="B21" s="283"/>
      <c r="C21" s="284"/>
      <c r="D21" s="282"/>
      <c r="E21" s="283"/>
      <c r="F21" s="284"/>
      <c r="G21" s="286"/>
      <c r="H21" s="309"/>
      <c r="I21" s="284"/>
      <c r="J21" s="286"/>
      <c r="K21" s="309"/>
      <c r="L21" s="1"/>
      <c r="M21" s="33"/>
      <c r="N21" s="97"/>
      <c r="O21" s="1"/>
      <c r="P21" s="286" t="s">
        <v>568</v>
      </c>
      <c r="Q21" s="100">
        <v>1850</v>
      </c>
      <c r="R21" s="284"/>
    </row>
    <row r="22" spans="1:18" ht="13.5">
      <c r="A22" s="31"/>
      <c r="B22" s="283"/>
      <c r="C22" s="284"/>
      <c r="D22" s="282"/>
      <c r="E22" s="283"/>
      <c r="F22" s="284"/>
      <c r="G22" s="286"/>
      <c r="H22" s="309"/>
      <c r="I22" s="284"/>
      <c r="J22" s="286"/>
      <c r="K22" s="309"/>
      <c r="L22" s="1"/>
      <c r="M22" s="33"/>
      <c r="N22" s="97"/>
      <c r="O22" s="1"/>
      <c r="P22" s="33" t="s">
        <v>451</v>
      </c>
      <c r="Q22" s="100">
        <v>300</v>
      </c>
      <c r="R22" s="284"/>
    </row>
    <row r="23" spans="1:18" ht="13.5">
      <c r="A23" s="31"/>
      <c r="B23" s="96"/>
      <c r="C23" s="1"/>
      <c r="D23" s="31"/>
      <c r="E23" s="96"/>
      <c r="F23" s="1"/>
      <c r="G23" s="33"/>
      <c r="H23" s="97"/>
      <c r="I23" s="1"/>
      <c r="J23" s="33"/>
      <c r="K23" s="97"/>
      <c r="L23" s="1"/>
      <c r="M23" s="33"/>
      <c r="N23" s="97"/>
      <c r="O23" s="1"/>
      <c r="P23" s="33"/>
      <c r="Q23" s="100"/>
      <c r="R23" s="284"/>
    </row>
    <row r="24" spans="1:18" ht="13.5">
      <c r="A24" s="31"/>
      <c r="B24" s="96"/>
      <c r="C24" s="1"/>
      <c r="D24" s="31"/>
      <c r="E24" s="96"/>
      <c r="F24" s="1"/>
      <c r="G24" s="33"/>
      <c r="H24" s="97"/>
      <c r="I24" s="1"/>
      <c r="J24" s="33"/>
      <c r="K24" s="97"/>
      <c r="L24" s="1"/>
      <c r="M24" s="33"/>
      <c r="N24" s="97"/>
      <c r="O24" s="1"/>
      <c r="P24" s="238"/>
      <c r="Q24" s="100"/>
      <c r="R24" s="1"/>
    </row>
    <row r="25" spans="1:18" ht="13.5">
      <c r="A25" s="142"/>
      <c r="B25" s="98"/>
      <c r="C25" s="143"/>
      <c r="D25" s="142"/>
      <c r="E25" s="98"/>
      <c r="F25" s="143"/>
      <c r="G25" s="187"/>
      <c r="H25" s="98"/>
      <c r="I25" s="143"/>
      <c r="J25" s="187"/>
      <c r="K25" s="98"/>
      <c r="L25" s="143"/>
      <c r="M25" s="187"/>
      <c r="N25" s="98"/>
      <c r="O25" s="143"/>
      <c r="P25" s="187"/>
      <c r="Q25" s="195"/>
      <c r="R25" s="143"/>
    </row>
    <row r="26" spans="1:18" ht="14.25" thickBot="1">
      <c r="A26" s="214" t="s">
        <v>12</v>
      </c>
      <c r="B26" s="215">
        <f>SUM(B8:B25)</f>
        <v>650</v>
      </c>
      <c r="C26" s="216">
        <f>SUM(C8:C25)</f>
        <v>0</v>
      </c>
      <c r="D26" s="214" t="s">
        <v>12</v>
      </c>
      <c r="E26" s="215">
        <f>SUM(E8:E25)</f>
        <v>850</v>
      </c>
      <c r="F26" s="216">
        <f>SUM(F8:F25)</f>
        <v>0</v>
      </c>
      <c r="G26" s="214" t="s">
        <v>12</v>
      </c>
      <c r="H26" s="215">
        <f>SUM(H8:H25)</f>
        <v>2450</v>
      </c>
      <c r="I26" s="216">
        <f>SUM(I8:I25)</f>
        <v>0</v>
      </c>
      <c r="J26" s="214" t="s">
        <v>12</v>
      </c>
      <c r="K26" s="215">
        <f>SUM(K8:K25)</f>
        <v>0</v>
      </c>
      <c r="L26" s="216">
        <f>SUM(L8:L25)</f>
        <v>0</v>
      </c>
      <c r="M26" s="214" t="s">
        <v>12</v>
      </c>
      <c r="N26" s="215">
        <f>SUM(N8:N25)</f>
        <v>450</v>
      </c>
      <c r="O26" s="216">
        <f>SUM(O8:O25)</f>
        <v>0</v>
      </c>
      <c r="P26" s="324" t="s">
        <v>12</v>
      </c>
      <c r="Q26" s="217">
        <f>SUM(Q8:Q25)</f>
        <v>11250</v>
      </c>
      <c r="R26" s="216">
        <f>SUM(R8:R25)</f>
        <v>0</v>
      </c>
    </row>
    <row r="27" spans="7:16" ht="10.5" customHeight="1" thickBot="1">
      <c r="G27" s="17"/>
      <c r="M27" s="18"/>
      <c r="N27" s="19"/>
      <c r="P27" s="325"/>
    </row>
    <row r="28" spans="1:16" ht="16.5" customHeight="1" thickBot="1">
      <c r="A28" s="372" t="s">
        <v>588</v>
      </c>
      <c r="B28" s="20"/>
      <c r="C28" s="140" t="s">
        <v>361</v>
      </c>
      <c r="D28" s="111" t="s">
        <v>320</v>
      </c>
      <c r="E28" s="21"/>
      <c r="F28" s="22" t="s">
        <v>3</v>
      </c>
      <c r="G28" s="197">
        <f>SUM(B41,E41,H41,K41,N41,Q41)</f>
        <v>4150</v>
      </c>
      <c r="H28" s="23" t="s">
        <v>4</v>
      </c>
      <c r="I28" s="196">
        <f>SUM(C41,F41,I41,L41,O41,R41)</f>
        <v>0</v>
      </c>
      <c r="J28" s="24"/>
      <c r="K28" s="34"/>
      <c r="L28" s="35"/>
      <c r="M28" s="36"/>
      <c r="N28" s="25"/>
      <c r="P28" s="325"/>
    </row>
    <row r="29" ht="3.75" customHeight="1" thickBot="1">
      <c r="P29" s="325"/>
    </row>
    <row r="30" spans="1:18" ht="15.75" customHeight="1">
      <c r="A30" s="112" t="s">
        <v>5</v>
      </c>
      <c r="B30" s="26"/>
      <c r="C30" s="27"/>
      <c r="D30" s="113" t="s">
        <v>6</v>
      </c>
      <c r="E30" s="26"/>
      <c r="F30" s="27"/>
      <c r="G30" s="113" t="s">
        <v>7</v>
      </c>
      <c r="H30" s="26"/>
      <c r="I30" s="27"/>
      <c r="J30" s="113" t="s">
        <v>321</v>
      </c>
      <c r="K30" s="26"/>
      <c r="L30" s="27"/>
      <c r="M30" s="112" t="s">
        <v>377</v>
      </c>
      <c r="N30" s="26"/>
      <c r="O30" s="27"/>
      <c r="P30" s="113" t="s">
        <v>8</v>
      </c>
      <c r="Q30" s="5"/>
      <c r="R30" s="6"/>
    </row>
    <row r="31" spans="1:18" ht="14.25" customHeight="1">
      <c r="A31" s="28" t="s">
        <v>10</v>
      </c>
      <c r="B31" s="29" t="s">
        <v>11</v>
      </c>
      <c r="C31" s="30"/>
      <c r="D31" s="28" t="s">
        <v>10</v>
      </c>
      <c r="E31" s="29" t="s">
        <v>11</v>
      </c>
      <c r="F31" s="30"/>
      <c r="G31" s="28" t="s">
        <v>10</v>
      </c>
      <c r="H31" s="29" t="s">
        <v>11</v>
      </c>
      <c r="I31" s="30"/>
      <c r="J31" s="28" t="s">
        <v>10</v>
      </c>
      <c r="K31" s="29" t="s">
        <v>11</v>
      </c>
      <c r="L31" s="30"/>
      <c r="M31" s="28" t="s">
        <v>10</v>
      </c>
      <c r="N31" s="29" t="s">
        <v>11</v>
      </c>
      <c r="O31" s="30"/>
      <c r="P31" s="266" t="s">
        <v>10</v>
      </c>
      <c r="Q31" s="267" t="s">
        <v>11</v>
      </c>
      <c r="R31" s="268"/>
    </row>
    <row r="32" spans="1:18" ht="13.5">
      <c r="A32" s="31"/>
      <c r="B32" s="96"/>
      <c r="C32" s="1"/>
      <c r="D32" s="31"/>
      <c r="E32" s="96"/>
      <c r="F32" s="1"/>
      <c r="G32" s="31"/>
      <c r="H32" s="97"/>
      <c r="I32" s="1"/>
      <c r="J32" s="31"/>
      <c r="K32" s="97"/>
      <c r="L32" s="1"/>
      <c r="M32" s="31"/>
      <c r="N32" s="97"/>
      <c r="O32" s="1"/>
      <c r="P32" s="297" t="s">
        <v>251</v>
      </c>
      <c r="Q32" s="194">
        <v>2900</v>
      </c>
      <c r="R32" s="284"/>
    </row>
    <row r="33" spans="1:18" ht="13.5">
      <c r="A33" s="31"/>
      <c r="B33" s="96"/>
      <c r="C33" s="1"/>
      <c r="D33" s="31"/>
      <c r="E33" s="96"/>
      <c r="F33" s="1"/>
      <c r="G33" s="31"/>
      <c r="H33" s="97"/>
      <c r="I33" s="1"/>
      <c r="J33" s="31"/>
      <c r="K33" s="97"/>
      <c r="L33" s="1"/>
      <c r="M33" s="31"/>
      <c r="N33" s="97"/>
      <c r="O33" s="1"/>
      <c r="P33" s="297" t="s">
        <v>242</v>
      </c>
      <c r="Q33" s="100">
        <v>400</v>
      </c>
      <c r="R33" s="284"/>
    </row>
    <row r="34" spans="1:18" ht="13.5">
      <c r="A34" s="31"/>
      <c r="B34" s="96"/>
      <c r="C34" s="1"/>
      <c r="D34" s="31"/>
      <c r="E34" s="96"/>
      <c r="F34" s="1"/>
      <c r="G34" s="31"/>
      <c r="H34" s="97"/>
      <c r="I34" s="1"/>
      <c r="J34" s="31"/>
      <c r="K34" s="97"/>
      <c r="L34" s="1"/>
      <c r="M34" s="31"/>
      <c r="N34" s="97"/>
      <c r="O34" s="1"/>
      <c r="P34" s="297" t="s">
        <v>239</v>
      </c>
      <c r="Q34" s="100">
        <v>300</v>
      </c>
      <c r="R34" s="284"/>
    </row>
    <row r="35" spans="1:18" ht="13.5">
      <c r="A35" s="31"/>
      <c r="B35" s="96"/>
      <c r="C35" s="1"/>
      <c r="D35" s="31"/>
      <c r="E35" s="96"/>
      <c r="F35" s="1"/>
      <c r="G35" s="31"/>
      <c r="H35" s="97"/>
      <c r="I35" s="1"/>
      <c r="J35" s="31"/>
      <c r="K35" s="97"/>
      <c r="L35" s="1"/>
      <c r="M35" s="31"/>
      <c r="N35" s="97"/>
      <c r="O35" s="1"/>
      <c r="P35" s="296" t="s">
        <v>240</v>
      </c>
      <c r="Q35" s="100">
        <v>300</v>
      </c>
      <c r="R35" s="284"/>
    </row>
    <row r="36" spans="1:18" ht="13.5">
      <c r="A36" s="31"/>
      <c r="B36" s="96"/>
      <c r="C36" s="1"/>
      <c r="D36" s="31"/>
      <c r="E36" s="96"/>
      <c r="F36" s="1"/>
      <c r="G36" s="33"/>
      <c r="H36" s="97"/>
      <c r="I36" s="1"/>
      <c r="J36" s="33"/>
      <c r="K36" s="97"/>
      <c r="L36" s="1"/>
      <c r="M36" s="33"/>
      <c r="N36" s="97"/>
      <c r="O36" s="1"/>
      <c r="P36" s="296" t="s">
        <v>241</v>
      </c>
      <c r="Q36" s="100">
        <v>250</v>
      </c>
      <c r="R36" s="284"/>
    </row>
    <row r="37" spans="1:18" ht="13.5">
      <c r="A37" s="31"/>
      <c r="B37" s="96"/>
      <c r="C37" s="1"/>
      <c r="D37" s="31"/>
      <c r="E37" s="96"/>
      <c r="F37" s="1"/>
      <c r="G37" s="33"/>
      <c r="H37" s="97"/>
      <c r="I37" s="1"/>
      <c r="J37" s="33"/>
      <c r="K37" s="97"/>
      <c r="L37" s="1"/>
      <c r="M37" s="33"/>
      <c r="N37" s="97"/>
      <c r="O37" s="1"/>
      <c r="P37" s="297" t="s">
        <v>551</v>
      </c>
      <c r="Q37" s="100"/>
      <c r="R37" s="1"/>
    </row>
    <row r="38" spans="1:18" ht="13.5">
      <c r="A38" s="31"/>
      <c r="B38" s="96"/>
      <c r="C38" s="1"/>
      <c r="D38" s="31"/>
      <c r="E38" s="96"/>
      <c r="F38" s="1"/>
      <c r="G38" s="33"/>
      <c r="H38" s="97"/>
      <c r="I38" s="1"/>
      <c r="J38" s="33"/>
      <c r="K38" s="97"/>
      <c r="L38" s="1"/>
      <c r="M38" s="33"/>
      <c r="N38" s="97"/>
      <c r="O38" s="1"/>
      <c r="P38" s="282"/>
      <c r="Q38" s="100"/>
      <c r="R38" s="1"/>
    </row>
    <row r="39" spans="1:18" ht="13.5">
      <c r="A39" s="31"/>
      <c r="B39" s="96"/>
      <c r="C39" s="1"/>
      <c r="D39" s="31"/>
      <c r="E39" s="96"/>
      <c r="F39" s="1"/>
      <c r="G39" s="33"/>
      <c r="H39" s="97"/>
      <c r="I39" s="1"/>
      <c r="J39" s="33"/>
      <c r="K39" s="97"/>
      <c r="L39" s="1"/>
      <c r="M39" s="33"/>
      <c r="N39" s="97"/>
      <c r="O39" s="1"/>
      <c r="P39" s="33"/>
      <c r="Q39" s="100"/>
      <c r="R39" s="1"/>
    </row>
    <row r="40" spans="1:18" ht="13.5">
      <c r="A40" s="142"/>
      <c r="B40" s="213"/>
      <c r="C40" s="143"/>
      <c r="D40" s="142"/>
      <c r="E40" s="213"/>
      <c r="F40" s="143"/>
      <c r="G40" s="187"/>
      <c r="H40" s="98"/>
      <c r="I40" s="143"/>
      <c r="J40" s="187"/>
      <c r="K40" s="98"/>
      <c r="L40" s="143"/>
      <c r="M40" s="187"/>
      <c r="N40" s="98"/>
      <c r="O40" s="143"/>
      <c r="P40" s="187"/>
      <c r="Q40" s="195"/>
      <c r="R40" s="143"/>
    </row>
    <row r="41" spans="1:18" ht="14.25" thickBot="1">
      <c r="A41" s="214" t="s">
        <v>12</v>
      </c>
      <c r="B41" s="215">
        <f>SUM(B32:B40)</f>
        <v>0</v>
      </c>
      <c r="C41" s="216">
        <f>SUM(C32:C40)</f>
        <v>0</v>
      </c>
      <c r="D41" s="214" t="s">
        <v>12</v>
      </c>
      <c r="E41" s="215">
        <f>SUM(E32:E40)</f>
        <v>0</v>
      </c>
      <c r="F41" s="216">
        <f>SUM(F32:F40)</f>
        <v>0</v>
      </c>
      <c r="G41" s="214" t="s">
        <v>12</v>
      </c>
      <c r="H41" s="215">
        <f>SUM(H32:H40)</f>
        <v>0</v>
      </c>
      <c r="I41" s="216">
        <f>SUM(I32:I40)</f>
        <v>0</v>
      </c>
      <c r="J41" s="214" t="s">
        <v>12</v>
      </c>
      <c r="K41" s="215">
        <f>SUM(K32:K40)</f>
        <v>0</v>
      </c>
      <c r="L41" s="216">
        <f>SUM(L32:L40)</f>
        <v>0</v>
      </c>
      <c r="M41" s="214" t="s">
        <v>12</v>
      </c>
      <c r="N41" s="215">
        <f>SUM(N32:N40)</f>
        <v>0</v>
      </c>
      <c r="O41" s="216">
        <f>SUM(O32:O40)</f>
        <v>0</v>
      </c>
      <c r="P41" s="324" t="s">
        <v>12</v>
      </c>
      <c r="Q41" s="217">
        <f>SUM(Q32:Q40)</f>
        <v>4150</v>
      </c>
      <c r="R41" s="216">
        <f>SUM(R32:R40)</f>
        <v>0</v>
      </c>
    </row>
    <row r="42" spans="7:16" ht="10.5" customHeight="1" thickBot="1">
      <c r="G42" s="17"/>
      <c r="M42" s="18"/>
      <c r="N42" s="19"/>
      <c r="P42" s="325"/>
    </row>
    <row r="43" spans="1:16" ht="16.5" customHeight="1" thickBot="1">
      <c r="A43" s="372" t="s">
        <v>587</v>
      </c>
      <c r="B43" s="20"/>
      <c r="C43" s="140" t="s">
        <v>486</v>
      </c>
      <c r="D43" s="111" t="s">
        <v>452</v>
      </c>
      <c r="E43" s="21"/>
      <c r="F43" s="22" t="s">
        <v>3</v>
      </c>
      <c r="G43" s="197">
        <f>SUM(B58,E58,H58,K58,N58,Q58)</f>
        <v>9750</v>
      </c>
      <c r="H43" s="23" t="s">
        <v>4</v>
      </c>
      <c r="I43" s="196">
        <f>SUM(C58,F58,I58,L58,O58,R58)</f>
        <v>0</v>
      </c>
      <c r="J43" s="24"/>
      <c r="K43" s="34"/>
      <c r="L43" s="35"/>
      <c r="M43" s="36"/>
      <c r="N43" s="25"/>
      <c r="P43" s="325"/>
    </row>
    <row r="44" ht="3.75" customHeight="1" thickBot="1">
      <c r="P44" s="325"/>
    </row>
    <row r="45" spans="1:18" ht="15.75" customHeight="1">
      <c r="A45" s="112" t="s">
        <v>5</v>
      </c>
      <c r="B45" s="26"/>
      <c r="C45" s="27"/>
      <c r="D45" s="113" t="s">
        <v>6</v>
      </c>
      <c r="E45" s="26"/>
      <c r="F45" s="27"/>
      <c r="G45" s="113" t="s">
        <v>7</v>
      </c>
      <c r="H45" s="26"/>
      <c r="I45" s="27"/>
      <c r="J45" s="113" t="s">
        <v>97</v>
      </c>
      <c r="K45" s="26"/>
      <c r="L45" s="27"/>
      <c r="M45" s="112" t="s">
        <v>377</v>
      </c>
      <c r="N45" s="26"/>
      <c r="O45" s="27"/>
      <c r="P45" s="113" t="s">
        <v>8</v>
      </c>
      <c r="Q45" s="5"/>
      <c r="R45" s="6"/>
    </row>
    <row r="46" spans="1:18" ht="14.25" customHeight="1">
      <c r="A46" s="28" t="s">
        <v>10</v>
      </c>
      <c r="B46" s="29" t="s">
        <v>11</v>
      </c>
      <c r="C46" s="30"/>
      <c r="D46" s="28" t="s">
        <v>10</v>
      </c>
      <c r="E46" s="29" t="s">
        <v>11</v>
      </c>
      <c r="F46" s="30"/>
      <c r="G46" s="28" t="s">
        <v>10</v>
      </c>
      <c r="H46" s="29" t="s">
        <v>11</v>
      </c>
      <c r="I46" s="30"/>
      <c r="J46" s="28" t="s">
        <v>10</v>
      </c>
      <c r="K46" s="29" t="s">
        <v>11</v>
      </c>
      <c r="L46" s="30"/>
      <c r="M46" s="28" t="s">
        <v>10</v>
      </c>
      <c r="N46" s="29" t="s">
        <v>11</v>
      </c>
      <c r="O46" s="30"/>
      <c r="P46" s="266" t="s">
        <v>10</v>
      </c>
      <c r="Q46" s="267" t="s">
        <v>11</v>
      </c>
      <c r="R46" s="268"/>
    </row>
    <row r="47" spans="1:18" ht="13.5">
      <c r="A47" s="31"/>
      <c r="B47" s="96"/>
      <c r="C47" s="1"/>
      <c r="D47" s="31"/>
      <c r="E47" s="96"/>
      <c r="F47" s="1"/>
      <c r="G47" s="31" t="s">
        <v>243</v>
      </c>
      <c r="H47" s="97">
        <v>400</v>
      </c>
      <c r="I47" s="284"/>
      <c r="J47" s="31"/>
      <c r="K47" s="97"/>
      <c r="L47" s="1"/>
      <c r="M47" s="31" t="s">
        <v>439</v>
      </c>
      <c r="N47" s="97">
        <v>50</v>
      </c>
      <c r="O47" s="284"/>
      <c r="P47" s="33" t="s">
        <v>453</v>
      </c>
      <c r="Q47" s="194">
        <v>550</v>
      </c>
      <c r="R47" s="284"/>
    </row>
    <row r="48" spans="1:18" ht="13.5">
      <c r="A48" s="31"/>
      <c r="B48" s="96"/>
      <c r="C48" s="1"/>
      <c r="D48" s="31"/>
      <c r="E48" s="96"/>
      <c r="F48" s="1"/>
      <c r="G48" s="31" t="s">
        <v>244</v>
      </c>
      <c r="H48" s="97">
        <v>200</v>
      </c>
      <c r="I48" s="284"/>
      <c r="J48" s="31"/>
      <c r="K48" s="97"/>
      <c r="L48" s="1"/>
      <c r="M48" s="31"/>
      <c r="N48" s="97"/>
      <c r="O48" s="1"/>
      <c r="P48" s="286" t="s">
        <v>454</v>
      </c>
      <c r="Q48" s="339"/>
      <c r="R48" s="1"/>
    </row>
    <row r="49" spans="1:18" ht="13.5">
      <c r="A49" s="31"/>
      <c r="B49" s="96"/>
      <c r="C49" s="1"/>
      <c r="D49" s="31"/>
      <c r="E49" s="96"/>
      <c r="F49" s="1"/>
      <c r="G49" s="31"/>
      <c r="H49" s="97"/>
      <c r="I49" s="1"/>
      <c r="J49" s="31"/>
      <c r="K49" s="97"/>
      <c r="L49" s="1"/>
      <c r="M49" s="31"/>
      <c r="N49" s="97"/>
      <c r="O49" s="1"/>
      <c r="P49" s="282" t="s">
        <v>245</v>
      </c>
      <c r="Q49" s="287">
        <v>2650</v>
      </c>
      <c r="R49" s="284"/>
    </row>
    <row r="50" spans="1:18" ht="13.5">
      <c r="A50" s="31"/>
      <c r="B50" s="96"/>
      <c r="C50" s="1"/>
      <c r="D50" s="31"/>
      <c r="E50" s="96"/>
      <c r="F50" s="1"/>
      <c r="G50" s="31"/>
      <c r="H50" s="97"/>
      <c r="I50" s="1"/>
      <c r="J50" s="31"/>
      <c r="K50" s="97"/>
      <c r="L50" s="1"/>
      <c r="M50" s="31"/>
      <c r="N50" s="97"/>
      <c r="O50" s="1"/>
      <c r="P50" s="282" t="s">
        <v>492</v>
      </c>
      <c r="Q50" s="287">
        <v>1000</v>
      </c>
      <c r="R50" s="284"/>
    </row>
    <row r="51" spans="1:18" ht="13.5">
      <c r="A51" s="31"/>
      <c r="B51" s="96"/>
      <c r="C51" s="1"/>
      <c r="D51" s="31"/>
      <c r="E51" s="96"/>
      <c r="F51" s="1"/>
      <c r="G51" s="33"/>
      <c r="H51" s="97"/>
      <c r="I51" s="1"/>
      <c r="J51" s="33"/>
      <c r="K51" s="97"/>
      <c r="L51" s="1"/>
      <c r="M51" s="33"/>
      <c r="N51" s="97"/>
      <c r="O51" s="1"/>
      <c r="P51" s="282" t="s">
        <v>246</v>
      </c>
      <c r="Q51" s="287">
        <v>1000</v>
      </c>
      <c r="R51" s="284"/>
    </row>
    <row r="52" spans="1:18" ht="13.5">
      <c r="A52" s="31"/>
      <c r="B52" s="96"/>
      <c r="C52" s="1"/>
      <c r="D52" s="31"/>
      <c r="E52" s="96"/>
      <c r="F52" s="1"/>
      <c r="G52" s="33"/>
      <c r="H52" s="97"/>
      <c r="I52" s="1"/>
      <c r="J52" s="33"/>
      <c r="K52" s="97"/>
      <c r="L52" s="1"/>
      <c r="M52" s="33"/>
      <c r="N52" s="97"/>
      <c r="O52" s="1"/>
      <c r="P52" s="282" t="s">
        <v>247</v>
      </c>
      <c r="Q52" s="287">
        <v>1600</v>
      </c>
      <c r="R52" s="284"/>
    </row>
    <row r="53" spans="1:18" ht="13.5">
      <c r="A53" s="31"/>
      <c r="B53" s="96"/>
      <c r="C53" s="1"/>
      <c r="D53" s="31"/>
      <c r="E53" s="96"/>
      <c r="F53" s="1"/>
      <c r="G53" s="33"/>
      <c r="H53" s="97"/>
      <c r="I53" s="1"/>
      <c r="J53" s="33"/>
      <c r="K53" s="97"/>
      <c r="L53" s="1"/>
      <c r="M53" s="31"/>
      <c r="N53" s="97"/>
      <c r="O53" s="1"/>
      <c r="P53" s="286" t="s">
        <v>248</v>
      </c>
      <c r="Q53" s="287">
        <v>650</v>
      </c>
      <c r="R53" s="284"/>
    </row>
    <row r="54" spans="1:18" ht="13.5">
      <c r="A54" s="31"/>
      <c r="B54" s="96"/>
      <c r="C54" s="1"/>
      <c r="D54" s="31"/>
      <c r="E54" s="96"/>
      <c r="F54" s="1"/>
      <c r="G54" s="33"/>
      <c r="H54" s="97"/>
      <c r="I54" s="1"/>
      <c r="J54" s="33"/>
      <c r="K54" s="97"/>
      <c r="L54" s="1"/>
      <c r="M54" s="33"/>
      <c r="N54" s="97"/>
      <c r="O54" s="1"/>
      <c r="P54" s="286" t="s">
        <v>249</v>
      </c>
      <c r="Q54" s="287">
        <v>550</v>
      </c>
      <c r="R54" s="284"/>
    </row>
    <row r="55" spans="1:18" ht="13.5">
      <c r="A55" s="31"/>
      <c r="B55" s="96"/>
      <c r="C55" s="1"/>
      <c r="D55" s="31"/>
      <c r="E55" s="96"/>
      <c r="F55" s="1"/>
      <c r="G55" s="33"/>
      <c r="H55" s="97"/>
      <c r="I55" s="1"/>
      <c r="J55" s="33"/>
      <c r="K55" s="97"/>
      <c r="L55" s="1"/>
      <c r="M55" s="33"/>
      <c r="N55" s="97"/>
      <c r="O55" s="1"/>
      <c r="P55" s="286" t="s">
        <v>250</v>
      </c>
      <c r="Q55" s="339"/>
      <c r="R55" s="1"/>
    </row>
    <row r="56" spans="1:18" ht="13.5">
      <c r="A56" s="31"/>
      <c r="B56" s="96"/>
      <c r="C56" s="1"/>
      <c r="D56" s="31"/>
      <c r="E56" s="96"/>
      <c r="F56" s="1"/>
      <c r="G56" s="33"/>
      <c r="H56" s="97"/>
      <c r="I56" s="1"/>
      <c r="J56" s="33"/>
      <c r="K56" s="97"/>
      <c r="L56" s="1"/>
      <c r="M56" s="33"/>
      <c r="N56" s="97"/>
      <c r="O56" s="1"/>
      <c r="P56" s="340" t="s">
        <v>456</v>
      </c>
      <c r="Q56" s="287">
        <v>600</v>
      </c>
      <c r="R56" s="284"/>
    </row>
    <row r="57" spans="1:18" ht="13.5">
      <c r="A57" s="142"/>
      <c r="B57" s="213"/>
      <c r="C57" s="143"/>
      <c r="D57" s="142"/>
      <c r="E57" s="213"/>
      <c r="F57" s="143"/>
      <c r="G57" s="187"/>
      <c r="H57" s="98"/>
      <c r="I57" s="143"/>
      <c r="J57" s="187"/>
      <c r="K57" s="98"/>
      <c r="L57" s="143"/>
      <c r="M57" s="187"/>
      <c r="N57" s="98"/>
      <c r="O57" s="143"/>
      <c r="P57" s="341" t="s">
        <v>561</v>
      </c>
      <c r="Q57" s="342">
        <v>500</v>
      </c>
      <c r="R57" s="354"/>
    </row>
    <row r="58" spans="1:18" ht="14.25" thickBot="1">
      <c r="A58" s="214" t="s">
        <v>12</v>
      </c>
      <c r="B58" s="215">
        <f>SUM(B47:B57)</f>
        <v>0</v>
      </c>
      <c r="C58" s="216">
        <f>SUM(C47:C57)</f>
        <v>0</v>
      </c>
      <c r="D58" s="214" t="s">
        <v>12</v>
      </c>
      <c r="E58" s="215">
        <f>SUM(E47:E57)</f>
        <v>0</v>
      </c>
      <c r="F58" s="216">
        <f>SUM(F47:F57)</f>
        <v>0</v>
      </c>
      <c r="G58" s="214" t="s">
        <v>12</v>
      </c>
      <c r="H58" s="215">
        <f>SUM(H47:H57)</f>
        <v>600</v>
      </c>
      <c r="I58" s="216">
        <f>SUM(I47:I57)</f>
        <v>0</v>
      </c>
      <c r="J58" s="214" t="s">
        <v>12</v>
      </c>
      <c r="K58" s="215">
        <f>SUM(K47:K57)</f>
        <v>0</v>
      </c>
      <c r="L58" s="216">
        <f>SUM(L47:L57)</f>
        <v>0</v>
      </c>
      <c r="M58" s="214" t="s">
        <v>12</v>
      </c>
      <c r="N58" s="215">
        <f>SUM(N47:N57)</f>
        <v>50</v>
      </c>
      <c r="O58" s="216">
        <f>SUM(O47:O57)</f>
        <v>0</v>
      </c>
      <c r="P58" s="214" t="s">
        <v>12</v>
      </c>
      <c r="Q58" s="217">
        <f>SUM(Q47:Q57)</f>
        <v>9100</v>
      </c>
      <c r="R58" s="216">
        <f>SUM(R47:R57)</f>
        <v>0</v>
      </c>
    </row>
    <row r="59" spans="1:18" ht="13.5">
      <c r="A59" s="37"/>
      <c r="B59" s="179"/>
      <c r="C59" s="2"/>
      <c r="D59" s="37"/>
      <c r="E59" s="179"/>
      <c r="F59" s="2"/>
      <c r="G59" s="37"/>
      <c r="H59" s="179"/>
      <c r="I59" s="2"/>
      <c r="J59" s="37"/>
      <c r="K59" s="179"/>
      <c r="L59" s="2"/>
      <c r="M59" s="37"/>
      <c r="N59" s="179"/>
      <c r="O59" s="2"/>
      <c r="P59" s="37"/>
      <c r="Q59" s="179"/>
      <c r="R59" s="2"/>
    </row>
  </sheetData>
  <sheetProtection/>
  <mergeCells count="1">
    <mergeCell ref="F2:I2"/>
  </mergeCells>
  <conditionalFormatting sqref="C8 F11:F26 I10 L8:L14 O11:O26 R48 C32:C41 F32:F41 I32:I41 L32:L41 O32:O41 R37:R41 C47:C58 F47:F58 I49:I58 L47:L58 O48:O58 L16 L18:L26 R21 C11:C26 I12:I26 R23:R26 R55 R57:R58">
    <cfRule type="cellIs" priority="17" dxfId="122" operator="greaterThan" stopIfTrue="1">
      <formula>B8</formula>
    </cfRule>
  </conditionalFormatting>
  <conditionalFormatting sqref="L15">
    <cfRule type="cellIs" priority="16" dxfId="122" operator="greaterThan" stopIfTrue="1">
      <formula>K15</formula>
    </cfRule>
  </conditionalFormatting>
  <conditionalFormatting sqref="L17">
    <cfRule type="cellIs" priority="15" dxfId="122" operator="greaterThan" stopIfTrue="1">
      <formula>K17</formula>
    </cfRule>
  </conditionalFormatting>
  <conditionalFormatting sqref="C9:C10">
    <cfRule type="cellIs" priority="13" dxfId="122" operator="greaterThan" stopIfTrue="1">
      <formula>B9</formula>
    </cfRule>
  </conditionalFormatting>
  <conditionalFormatting sqref="F8:F10">
    <cfRule type="cellIs" priority="12" dxfId="122" operator="greaterThan" stopIfTrue="1">
      <formula>E8</formula>
    </cfRule>
  </conditionalFormatting>
  <conditionalFormatting sqref="I8:I9">
    <cfRule type="cellIs" priority="11" dxfId="122" operator="greaterThan" stopIfTrue="1">
      <formula>H8</formula>
    </cfRule>
  </conditionalFormatting>
  <conditionalFormatting sqref="I11">
    <cfRule type="cellIs" priority="10" dxfId="122" operator="greaterThan" stopIfTrue="1">
      <formula>H11</formula>
    </cfRule>
  </conditionalFormatting>
  <conditionalFormatting sqref="O8:O10">
    <cfRule type="cellIs" priority="9" dxfId="122" operator="greaterThan" stopIfTrue="1">
      <formula>N8</formula>
    </cfRule>
  </conditionalFormatting>
  <conditionalFormatting sqref="R8:R20">
    <cfRule type="cellIs" priority="8" dxfId="122" operator="greaterThan" stopIfTrue="1">
      <formula>Q8</formula>
    </cfRule>
  </conditionalFormatting>
  <conditionalFormatting sqref="R22">
    <cfRule type="cellIs" priority="7" dxfId="122" operator="greaterThan" stopIfTrue="1">
      <formula>Q22</formula>
    </cfRule>
  </conditionalFormatting>
  <conditionalFormatting sqref="R32:R36">
    <cfRule type="cellIs" priority="6" dxfId="122" operator="greaterThan" stopIfTrue="1">
      <formula>Q32</formula>
    </cfRule>
  </conditionalFormatting>
  <conditionalFormatting sqref="I47:I48">
    <cfRule type="cellIs" priority="5" dxfId="122" operator="greaterThan" stopIfTrue="1">
      <formula>H47</formula>
    </cfRule>
  </conditionalFormatting>
  <conditionalFormatting sqref="O47">
    <cfRule type="cellIs" priority="4" dxfId="122" operator="greaterThan" stopIfTrue="1">
      <formula>N47</formula>
    </cfRule>
  </conditionalFormatting>
  <conditionalFormatting sqref="R47">
    <cfRule type="cellIs" priority="3" dxfId="122" operator="greaterThan" stopIfTrue="1">
      <formula>Q47</formula>
    </cfRule>
  </conditionalFormatting>
  <conditionalFormatting sqref="R49:R54">
    <cfRule type="cellIs" priority="2" dxfId="122" operator="greaterThan" stopIfTrue="1">
      <formula>Q49</formula>
    </cfRule>
  </conditionalFormatting>
  <conditionalFormatting sqref="R56">
    <cfRule type="cellIs" priority="1" dxfId="122" operator="greaterThan" stopIfTrue="1">
      <formula>Q56</formula>
    </cfRule>
  </conditionalFormatting>
  <printOptions horizontalCentered="1"/>
  <pageMargins left="0.1968503937007874" right="0.1968503937007874" top="0.5905511811023623" bottom="0" header="0.2755905511811024" footer="0.1968503937007874"/>
  <pageSetup horizontalDpi="600" verticalDpi="600" orientation="portrait" paperSize="9" scale="69" r:id="rId4"/>
  <headerFooter alignWithMargins="0">
    <oddHeader>&amp;L&amp;16折込広告企画書　　岡山県　No．5</oddHeader>
    <oddFooter>&amp;C
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2"/>
  <sheetViews>
    <sheetView zoomScale="70" zoomScaleNormal="70" workbookViewId="0" topLeftCell="A1">
      <selection activeCell="R49" sqref="R49"/>
    </sheetView>
  </sheetViews>
  <sheetFormatPr defaultColWidth="9.00390625" defaultRowHeight="13.5"/>
  <cols>
    <col min="1" max="1" width="14.25390625" style="43" customWidth="1"/>
    <col min="2" max="2" width="9.875" style="43" customWidth="1"/>
    <col min="3" max="3" width="10.75390625" style="43" customWidth="1"/>
    <col min="4" max="4" width="9.875" style="43" customWidth="1"/>
    <col min="5" max="5" width="10.75390625" style="43" customWidth="1"/>
    <col min="6" max="6" width="9.875" style="43" customWidth="1"/>
    <col min="7" max="7" width="10.75390625" style="43" customWidth="1"/>
    <col min="8" max="8" width="9.875" style="43" customWidth="1"/>
    <col min="9" max="9" width="10.75390625" style="43" customWidth="1"/>
    <col min="10" max="10" width="9.875" style="43" customWidth="1"/>
    <col min="11" max="11" width="10.75390625" style="43" customWidth="1"/>
    <col min="12" max="12" width="9.875" style="43" customWidth="1"/>
    <col min="13" max="13" width="10.75390625" style="43" customWidth="1"/>
    <col min="14" max="14" width="9.875" style="43" customWidth="1"/>
    <col min="15" max="15" width="10.75390625" style="43" customWidth="1"/>
    <col min="16" max="16" width="9.875" style="43" customWidth="1"/>
    <col min="17" max="17" width="10.75390625" style="43" customWidth="1"/>
    <col min="18" max="18" width="13.00390625" style="43" customWidth="1"/>
    <col min="19" max="19" width="13.625" style="43" customWidth="1"/>
    <col min="20" max="20" width="2.375" style="43" customWidth="1"/>
    <col min="21" max="21" width="8.75390625" style="43" customWidth="1"/>
    <col min="22" max="16384" width="9.00390625" style="43" customWidth="1"/>
  </cols>
  <sheetData>
    <row r="1" spans="1:19" s="44" customFormat="1" ht="15.75" customHeight="1">
      <c r="A1" s="114" t="s">
        <v>16</v>
      </c>
      <c r="B1" s="80"/>
      <c r="C1" s="80"/>
      <c r="D1" s="115"/>
      <c r="E1" s="148" t="s">
        <v>406</v>
      </c>
      <c r="F1" s="82"/>
      <c r="G1" s="115"/>
      <c r="H1" s="82"/>
      <c r="I1" s="115" t="s">
        <v>404</v>
      </c>
      <c r="J1" s="80"/>
      <c r="K1" s="148" t="s">
        <v>405</v>
      </c>
      <c r="L1" s="80"/>
      <c r="M1" s="80"/>
      <c r="N1" s="433" t="s">
        <v>403</v>
      </c>
      <c r="O1" s="434"/>
      <c r="P1" s="146"/>
      <c r="Q1" s="43"/>
      <c r="R1" s="43"/>
      <c r="S1" s="43"/>
    </row>
    <row r="2" spans="1:20" ht="33.75" customHeight="1" thickBot="1">
      <c r="A2" s="170">
        <f>'岡山市・御津郡・赤磐市・瀬戸内市'!A2</f>
        <v>0</v>
      </c>
      <c r="B2" s="171"/>
      <c r="C2" s="171"/>
      <c r="D2" s="172"/>
      <c r="E2" s="435" t="str">
        <f>'岡山市・御津郡・赤磐市・瀬戸内市'!F2</f>
        <v>平成　　　年　　　月　　　日</v>
      </c>
      <c r="F2" s="436"/>
      <c r="G2" s="436"/>
      <c r="H2" s="437"/>
      <c r="I2" s="176">
        <f>'岡山市・御津郡・赤磐市・瀬戸内市'!J2</f>
        <v>0</v>
      </c>
      <c r="J2" s="173"/>
      <c r="K2" s="175">
        <f>'岡山市・御津郡・赤磐市・瀬戸内市'!K2</f>
        <v>0</v>
      </c>
      <c r="L2" s="174"/>
      <c r="M2" s="174"/>
      <c r="N2" s="45"/>
      <c r="O2" s="46"/>
      <c r="P2" s="50"/>
      <c r="R2" s="47"/>
      <c r="S2" s="48"/>
      <c r="T2" s="49"/>
    </row>
    <row r="3" spans="1:20" ht="15" customHeight="1">
      <c r="A3" s="50"/>
      <c r="B3" s="50"/>
      <c r="C3" s="50"/>
      <c r="D3" s="50"/>
      <c r="E3" s="50"/>
      <c r="F3" s="50"/>
      <c r="G3" s="50"/>
      <c r="H3" s="50"/>
      <c r="I3" s="51"/>
      <c r="J3" s="50"/>
      <c r="K3" s="50"/>
      <c r="L3" s="50"/>
      <c r="M3" s="50"/>
      <c r="N3" s="50"/>
      <c r="O3" s="50"/>
      <c r="P3" s="50"/>
      <c r="R3" s="117" t="s">
        <v>401</v>
      </c>
      <c r="S3" s="52"/>
      <c r="T3" s="53"/>
    </row>
    <row r="4" spans="1:20" ht="1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R4" s="118" t="s">
        <v>402</v>
      </c>
      <c r="S4" s="55"/>
      <c r="T4" s="53"/>
    </row>
    <row r="5" spans="1:20" ht="4.5" customHeight="1" thickBo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R5" s="54"/>
      <c r="S5" s="55"/>
      <c r="T5" s="53"/>
    </row>
    <row r="6" spans="1:19" s="56" customFormat="1" ht="30" customHeight="1">
      <c r="A6" s="133" t="s">
        <v>17</v>
      </c>
      <c r="B6" s="134" t="s">
        <v>5</v>
      </c>
      <c r="C6" s="130"/>
      <c r="D6" s="26" t="s">
        <v>6</v>
      </c>
      <c r="E6" s="130"/>
      <c r="F6" s="26" t="s">
        <v>7</v>
      </c>
      <c r="G6" s="130"/>
      <c r="H6" s="148" t="s">
        <v>8</v>
      </c>
      <c r="I6" s="81"/>
      <c r="J6" s="148" t="s">
        <v>399</v>
      </c>
      <c r="K6" s="130"/>
      <c r="L6" s="26" t="s">
        <v>97</v>
      </c>
      <c r="M6" s="135"/>
      <c r="N6" s="136" t="s">
        <v>9</v>
      </c>
      <c r="O6" s="153"/>
      <c r="P6" s="431" t="s">
        <v>400</v>
      </c>
      <c r="Q6" s="432"/>
      <c r="R6" s="131" t="s">
        <v>18</v>
      </c>
      <c r="S6" s="132"/>
    </row>
    <row r="7" spans="1:19" ht="27.75" customHeight="1">
      <c r="A7" s="125" t="s">
        <v>341</v>
      </c>
      <c r="B7" s="85">
        <f>'岡山市・御津郡・赤磐市・瀬戸内市'!B57</f>
        <v>7100</v>
      </c>
      <c r="C7" s="42">
        <f>'岡山市・御津郡・赤磐市・瀬戸内市'!C57</f>
        <v>0</v>
      </c>
      <c r="D7" s="85">
        <f>'岡山市・御津郡・赤磐市・瀬戸内市'!E57</f>
        <v>27250</v>
      </c>
      <c r="E7" s="42">
        <f>'岡山市・御津郡・赤磐市・瀬戸内市'!F57</f>
        <v>0</v>
      </c>
      <c r="F7" s="85">
        <f>'岡山市・御津郡・赤磐市・瀬戸内市'!H57</f>
        <v>24550</v>
      </c>
      <c r="G7" s="42">
        <f>'岡山市・御津郡・赤磐市・瀬戸内市'!I57</f>
        <v>0</v>
      </c>
      <c r="H7" s="85">
        <f>'岡山市・御津郡・赤磐市・瀬戸内市'!Q57</f>
        <v>142000</v>
      </c>
      <c r="I7" s="42">
        <f>'岡山市・御津郡・赤磐市・瀬戸内市'!R57</f>
        <v>0</v>
      </c>
      <c r="J7" s="85">
        <f>'岡山市・御津郡・赤磐市・瀬戸内市'!K57</f>
        <v>10950</v>
      </c>
      <c r="K7" s="42">
        <f>'岡山市・御津郡・赤磐市・瀬戸内市'!L57</f>
        <v>0</v>
      </c>
      <c r="L7" s="85">
        <f>'岡山市・御津郡・赤磐市・瀬戸内市'!K16</f>
        <v>1850</v>
      </c>
      <c r="M7" s="160">
        <f>'岡山市・御津郡・赤磐市・瀬戸内市'!L16</f>
        <v>0</v>
      </c>
      <c r="N7" s="154">
        <f>'岡山市・御津郡・赤磐市・瀬戸内市'!K23</f>
        <v>300</v>
      </c>
      <c r="O7" s="42">
        <f>'岡山市・御津郡・赤磐市・瀬戸内市'!L23</f>
        <v>0</v>
      </c>
      <c r="P7" s="149"/>
      <c r="Q7" s="42"/>
      <c r="R7" s="93">
        <f>SUM(B7,D7,F7,H7,J7,L7,N7,P7)</f>
        <v>214000</v>
      </c>
      <c r="S7" s="166">
        <f>SUM(C7,E7,G7,I7,K7,M7,O7,Q7)</f>
        <v>0</v>
      </c>
    </row>
    <row r="8" spans="1:19" ht="27.75" customHeight="1">
      <c r="A8" s="126" t="s">
        <v>322</v>
      </c>
      <c r="B8" s="86">
        <f>'岡山市・御津郡・赤磐市・瀬戸内市'!B66</f>
        <v>0</v>
      </c>
      <c r="C8" s="39">
        <f>'岡山市・御津郡・赤磐市・瀬戸内市'!C66</f>
        <v>0</v>
      </c>
      <c r="D8" s="86">
        <f>'岡山市・御津郡・赤磐市・瀬戸内市'!E66</f>
        <v>0</v>
      </c>
      <c r="E8" s="39">
        <f>'岡山市・御津郡・赤磐市・瀬戸内市'!F66</f>
        <v>0</v>
      </c>
      <c r="F8" s="438" t="s">
        <v>498</v>
      </c>
      <c r="G8" s="439"/>
      <c r="H8" s="439"/>
      <c r="I8" s="439"/>
      <c r="J8" s="439"/>
      <c r="K8" s="440"/>
      <c r="L8" s="86"/>
      <c r="M8" s="83"/>
      <c r="N8" s="155"/>
      <c r="O8" s="39"/>
      <c r="P8" s="147"/>
      <c r="Q8" s="39"/>
      <c r="R8" s="91">
        <f>SUM(B8,D8,F8,H8,J8,L8,N8,P8)</f>
        <v>0</v>
      </c>
      <c r="S8" s="167">
        <f aca="true" t="shared" si="0" ref="S8:S30">SUM(C8,E8,G8,I8,K8,M8,O8,Q8)</f>
        <v>0</v>
      </c>
    </row>
    <row r="9" spans="1:19" ht="27.75" customHeight="1">
      <c r="A9" s="126" t="s">
        <v>467</v>
      </c>
      <c r="B9" s="86">
        <f>'岡山市・御津郡・赤磐市・瀬戸内市'!B82</f>
        <v>0</v>
      </c>
      <c r="C9" s="83">
        <f>'岡山市・御津郡・赤磐市・瀬戸内市'!C82</f>
        <v>0</v>
      </c>
      <c r="D9" s="91">
        <f>'岡山市・御津郡・赤磐市・瀬戸内市'!E82</f>
        <v>0</v>
      </c>
      <c r="E9" s="83">
        <f>'岡山市・御津郡・赤磐市・瀬戸内市'!F82</f>
        <v>0</v>
      </c>
      <c r="F9" s="91">
        <f>'岡山市・御津郡・赤磐市・瀬戸内市'!H82</f>
        <v>1650</v>
      </c>
      <c r="G9" s="83">
        <f>'岡山市・御津郡・赤磐市・瀬戸内市'!I82</f>
        <v>0</v>
      </c>
      <c r="H9" s="91">
        <f>'岡山市・御津郡・赤磐市・瀬戸内市'!Q82</f>
        <v>11850</v>
      </c>
      <c r="I9" s="83">
        <f>'岡山市・御津郡・赤磐市・瀬戸内市'!R82</f>
        <v>0</v>
      </c>
      <c r="J9" s="155">
        <f>'岡山市・御津郡・赤磐市・瀬戸内市'!K82</f>
        <v>150</v>
      </c>
      <c r="K9" s="39">
        <f>'岡山市・御津郡・赤磐市・瀬戸内市'!L82</f>
        <v>0</v>
      </c>
      <c r="L9" s="91"/>
      <c r="M9" s="161"/>
      <c r="N9" s="155"/>
      <c r="O9" s="39"/>
      <c r="P9" s="147"/>
      <c r="Q9" s="39"/>
      <c r="R9" s="91">
        <f>SUM(B9,D9,F9,H9,J9,L9,N9,P9)</f>
        <v>13650</v>
      </c>
      <c r="S9" s="167">
        <f t="shared" si="0"/>
        <v>0</v>
      </c>
    </row>
    <row r="10" spans="1:19" ht="27.75" customHeight="1">
      <c r="A10" s="126" t="s">
        <v>468</v>
      </c>
      <c r="B10" s="86">
        <f>'岡山市・御津郡・赤磐市・瀬戸内市'!B93</f>
        <v>0</v>
      </c>
      <c r="C10" s="39">
        <f>'岡山市・御津郡・赤磐市・瀬戸内市'!C93</f>
        <v>0</v>
      </c>
      <c r="D10" s="86">
        <f>'岡山市・御津郡・赤磐市・瀬戸内市'!E93</f>
        <v>0</v>
      </c>
      <c r="E10" s="39">
        <f>'岡山市・御津郡・赤磐市・瀬戸内市'!F93</f>
        <v>0</v>
      </c>
      <c r="F10" s="86">
        <f>'岡山市・御津郡・赤磐市・瀬戸内市'!H93</f>
        <v>1100</v>
      </c>
      <c r="G10" s="39">
        <f>'岡山市・御津郡・赤磐市・瀬戸内市'!I93</f>
        <v>0</v>
      </c>
      <c r="H10" s="86">
        <f>'岡山市・御津郡・赤磐市・瀬戸内市'!Q93</f>
        <v>8800</v>
      </c>
      <c r="I10" s="39">
        <f>'岡山市・御津郡・赤磐市・瀬戸内市'!R93</f>
        <v>0</v>
      </c>
      <c r="J10" s="86"/>
      <c r="K10" s="39"/>
      <c r="L10" s="86"/>
      <c r="M10" s="83"/>
      <c r="N10" s="155"/>
      <c r="O10" s="39"/>
      <c r="P10" s="147"/>
      <c r="Q10" s="39"/>
      <c r="R10" s="91">
        <f>SUM(B10,D10,F10,H10,J10,L10,N10,P10)</f>
        <v>9900</v>
      </c>
      <c r="S10" s="167">
        <f t="shared" si="0"/>
        <v>0</v>
      </c>
    </row>
    <row r="11" spans="1:19" ht="27.75" customHeight="1">
      <c r="A11" s="126" t="s">
        <v>323</v>
      </c>
      <c r="B11" s="86">
        <f>'備前市・和気郡・倉敷市・玉野市'!B16</f>
        <v>0</v>
      </c>
      <c r="C11" s="39">
        <f>'備前市・和気郡・倉敷市・玉野市'!C16</f>
        <v>0</v>
      </c>
      <c r="D11" s="86">
        <f>'備前市・和気郡・倉敷市・玉野市'!E16</f>
        <v>1250</v>
      </c>
      <c r="E11" s="39">
        <f>'備前市・和気郡・倉敷市・玉野市'!F16</f>
        <v>0</v>
      </c>
      <c r="F11" s="86">
        <f>'備前市・和気郡・倉敷市・玉野市'!H16</f>
        <v>1550</v>
      </c>
      <c r="G11" s="39">
        <f>'備前市・和気郡・倉敷市・玉野市'!I16</f>
        <v>0</v>
      </c>
      <c r="H11" s="86">
        <f>'備前市・和気郡・倉敷市・玉野市'!Q16</f>
        <v>8800</v>
      </c>
      <c r="I11" s="39">
        <f>'備前市・和気郡・倉敷市・玉野市'!R16</f>
        <v>0</v>
      </c>
      <c r="J11" s="86">
        <f>'備前市・和気郡・倉敷市・玉野市'!N16</f>
        <v>350</v>
      </c>
      <c r="K11" s="39">
        <f>'備前市・和気郡・倉敷市・玉野市'!O16</f>
        <v>0</v>
      </c>
      <c r="L11" s="86"/>
      <c r="M11" s="83"/>
      <c r="N11" s="155"/>
      <c r="O11" s="39"/>
      <c r="P11" s="147"/>
      <c r="Q11" s="39"/>
      <c r="R11" s="91">
        <f aca="true" t="shared" si="1" ref="R11:R30">SUM(B11,D11,F11,H11,J11,L11,N11,P11)</f>
        <v>11950</v>
      </c>
      <c r="S11" s="167">
        <f t="shared" si="0"/>
        <v>0</v>
      </c>
    </row>
    <row r="12" spans="1:19" ht="27.75" customHeight="1">
      <c r="A12" s="126" t="s">
        <v>342</v>
      </c>
      <c r="B12" s="86">
        <f>'備前市・和気郡・倉敷市・玉野市'!B26</f>
        <v>0</v>
      </c>
      <c r="C12" s="39">
        <f>'備前市・和気郡・倉敷市・玉野市'!C26</f>
        <v>0</v>
      </c>
      <c r="D12" s="86">
        <f>'備前市・和気郡・倉敷市・玉野市'!E26</f>
        <v>0</v>
      </c>
      <c r="E12" s="39">
        <f>'備前市・和気郡・倉敷市・玉野市'!F26</f>
        <v>0</v>
      </c>
      <c r="F12" s="86">
        <f>'備前市・和気郡・倉敷市・玉野市'!H26</f>
        <v>450</v>
      </c>
      <c r="G12" s="39">
        <f>'備前市・和気郡・倉敷市・玉野市'!I26</f>
        <v>0</v>
      </c>
      <c r="H12" s="86">
        <f>'備前市・和気郡・倉敷市・玉野市'!Q26</f>
        <v>4200</v>
      </c>
      <c r="I12" s="39">
        <f>'備前市・和気郡・倉敷市・玉野市'!R26</f>
        <v>0</v>
      </c>
      <c r="J12" s="86">
        <f>'備前市・和気郡・倉敷市・玉野市'!N26</f>
        <v>0</v>
      </c>
      <c r="K12" s="39">
        <f>'備前市・和気郡・倉敷市・玉野市'!O26</f>
        <v>0</v>
      </c>
      <c r="L12" s="86"/>
      <c r="M12" s="83"/>
      <c r="N12" s="155"/>
      <c r="O12" s="39"/>
      <c r="P12" s="147"/>
      <c r="Q12" s="39"/>
      <c r="R12" s="91">
        <f t="shared" si="1"/>
        <v>4650</v>
      </c>
      <c r="S12" s="167">
        <f t="shared" si="0"/>
        <v>0</v>
      </c>
    </row>
    <row r="13" spans="1:19" ht="27.75" customHeight="1">
      <c r="A13" s="126" t="s">
        <v>324</v>
      </c>
      <c r="B13" s="86">
        <f>'備前市・和気郡・倉敷市・玉野市'!B73</f>
        <v>4300</v>
      </c>
      <c r="C13" s="39">
        <f>'備前市・和気郡・倉敷市・玉野市'!C73</f>
        <v>0</v>
      </c>
      <c r="D13" s="86">
        <f>'備前市・和気郡・倉敷市・玉野市'!E73</f>
        <v>23150</v>
      </c>
      <c r="E13" s="39">
        <f>'備前市・和気郡・倉敷市・玉野市'!F73</f>
        <v>0</v>
      </c>
      <c r="F13" s="86">
        <f>'備前市・和気郡・倉敷市・玉野市'!H73</f>
        <v>23100</v>
      </c>
      <c r="G13" s="39">
        <f>'備前市・和気郡・倉敷市・玉野市'!I73</f>
        <v>0</v>
      </c>
      <c r="H13" s="86">
        <f>'備前市・和気郡・倉敷市・玉野市'!Q73</f>
        <v>88850</v>
      </c>
      <c r="I13" s="39">
        <f>'備前市・和気郡・倉敷市・玉野市'!R73</f>
        <v>0</v>
      </c>
      <c r="J13" s="86">
        <f>'備前市・和気郡・倉敷市・玉野市'!K73</f>
        <v>8100</v>
      </c>
      <c r="K13" s="39">
        <f>'備前市・和気郡・倉敷市・玉野市'!L73</f>
        <v>0</v>
      </c>
      <c r="L13" s="86">
        <f>'備前市・和気郡・倉敷市・玉野市'!K35</f>
        <v>1250</v>
      </c>
      <c r="M13" s="83">
        <f>'備前市・和気郡・倉敷市・玉野市'!L35</f>
        <v>0</v>
      </c>
      <c r="N13" s="155"/>
      <c r="O13" s="39"/>
      <c r="P13" s="147"/>
      <c r="Q13" s="39"/>
      <c r="R13" s="91">
        <f t="shared" si="1"/>
        <v>148750</v>
      </c>
      <c r="S13" s="167">
        <f t="shared" si="0"/>
        <v>0</v>
      </c>
    </row>
    <row r="14" spans="1:19" ht="27.75" customHeight="1">
      <c r="A14" s="126" t="s">
        <v>325</v>
      </c>
      <c r="B14" s="86">
        <f>'備前市・和気郡・倉敷市・玉野市'!B93</f>
        <v>350</v>
      </c>
      <c r="C14" s="39">
        <f>'備前市・和気郡・倉敷市・玉野市'!C93</f>
        <v>0</v>
      </c>
      <c r="D14" s="86">
        <f>'備前市・和気郡・倉敷市・玉野市'!E93</f>
        <v>2250</v>
      </c>
      <c r="E14" s="39">
        <f>'備前市・和気郡・倉敷市・玉野市'!F93</f>
        <v>0</v>
      </c>
      <c r="F14" s="86">
        <f>'備前市・和気郡・倉敷市・玉野市'!H93</f>
        <v>800</v>
      </c>
      <c r="G14" s="39">
        <f>'備前市・和気郡・倉敷市・玉野市'!I93</f>
        <v>0</v>
      </c>
      <c r="H14" s="86">
        <f>'備前市・和気郡・倉敷市・玉野市'!Q93</f>
        <v>16100</v>
      </c>
      <c r="I14" s="39">
        <f>'備前市・和気郡・倉敷市・玉野市'!R93</f>
        <v>0</v>
      </c>
      <c r="J14" s="86">
        <f>'備前市・和気郡・倉敷市・玉野市'!N88</f>
        <v>750</v>
      </c>
      <c r="K14" s="39">
        <f>'備前市・和気郡・倉敷市・玉野市'!O88</f>
        <v>0</v>
      </c>
      <c r="L14" s="86">
        <f>'備前市・和気郡・倉敷市・玉野市'!K93</f>
        <v>0</v>
      </c>
      <c r="M14" s="83">
        <f>'備前市・和気郡・倉敷市・玉野市'!L93</f>
        <v>0</v>
      </c>
      <c r="N14" s="155"/>
      <c r="O14" s="39"/>
      <c r="P14" s="147">
        <f>'備前市・和気郡・倉敷市・玉野市'!N93</f>
        <v>550</v>
      </c>
      <c r="Q14" s="39">
        <f>'備前市・和気郡・倉敷市・玉野市'!O93</f>
        <v>0</v>
      </c>
      <c r="R14" s="91">
        <f>SUM(B14,D14,F14,H14,J14,L14,N14,P14)</f>
        <v>20800</v>
      </c>
      <c r="S14" s="167">
        <f>SUM(C14,E14,G14,I14,K14,M14,O14,Q14)</f>
        <v>0</v>
      </c>
    </row>
    <row r="15" spans="1:19" ht="27.75" customHeight="1">
      <c r="A15" s="127" t="s">
        <v>326</v>
      </c>
      <c r="B15" s="87">
        <f>'総社市・小田郡・笠岡市・井原市・浅口市・高梁市'!B17</f>
        <v>0</v>
      </c>
      <c r="C15" s="40">
        <f>'総社市・小田郡・笠岡市・井原市・浅口市・高梁市'!C17</f>
        <v>0</v>
      </c>
      <c r="D15" s="87">
        <f>'総社市・小田郡・笠岡市・井原市・浅口市・高梁市'!E17</f>
        <v>0</v>
      </c>
      <c r="E15" s="40">
        <f>'総社市・小田郡・笠岡市・井原市・浅口市・高梁市'!F17</f>
        <v>0</v>
      </c>
      <c r="F15" s="87">
        <f>'総社市・小田郡・笠岡市・井原市・浅口市・高梁市'!H17</f>
        <v>2600</v>
      </c>
      <c r="G15" s="40">
        <f>'総社市・小田郡・笠岡市・井原市・浅口市・高梁市'!I17</f>
        <v>0</v>
      </c>
      <c r="H15" s="87">
        <f>'総社市・小田郡・笠岡市・井原市・浅口市・高梁市'!Q17</f>
        <v>16000</v>
      </c>
      <c r="I15" s="40">
        <f>'総社市・小田郡・笠岡市・井原市・浅口市・高梁市'!R17</f>
        <v>0</v>
      </c>
      <c r="J15" s="87">
        <f>'総社市・小田郡・笠岡市・井原市・浅口市・高梁市'!N17</f>
        <v>0</v>
      </c>
      <c r="K15" s="40">
        <f>'総社市・小田郡・笠岡市・井原市・浅口市・高梁市'!O17</f>
        <v>0</v>
      </c>
      <c r="L15" s="92"/>
      <c r="M15" s="162"/>
      <c r="N15" s="156"/>
      <c r="O15" s="59"/>
      <c r="P15" s="150"/>
      <c r="Q15" s="59"/>
      <c r="R15" s="91">
        <f t="shared" si="1"/>
        <v>18600</v>
      </c>
      <c r="S15" s="167">
        <f t="shared" si="0"/>
        <v>0</v>
      </c>
    </row>
    <row r="16" spans="1:19" s="57" customFormat="1" ht="27.75" customHeight="1">
      <c r="A16" s="126" t="s">
        <v>327</v>
      </c>
      <c r="B16" s="86">
        <f>'総社市・小田郡・笠岡市・井原市・浅口市・高梁市'!B26</f>
        <v>0</v>
      </c>
      <c r="C16" s="39">
        <f>'総社市・小田郡・笠岡市・井原市・浅口市・高梁市'!C26</f>
        <v>0</v>
      </c>
      <c r="D16" s="86">
        <f>'総社市・小田郡・笠岡市・井原市・浅口市・高梁市'!E26</f>
        <v>0</v>
      </c>
      <c r="E16" s="39">
        <f>'総社市・小田郡・笠岡市・井原市・浅口市・高梁市'!F26</f>
        <v>0</v>
      </c>
      <c r="F16" s="86">
        <f>'総社市・小田郡・笠岡市・井原市・浅口市・高梁市'!H26</f>
        <v>850</v>
      </c>
      <c r="G16" s="39">
        <f>'総社市・小田郡・笠岡市・井原市・浅口市・高梁市'!I26</f>
        <v>0</v>
      </c>
      <c r="H16" s="86">
        <f>'総社市・小田郡・笠岡市・井原市・浅口市・高梁市'!Q26</f>
        <v>3750</v>
      </c>
      <c r="I16" s="39">
        <f>'総社市・小田郡・笠岡市・井原市・浅口市・高梁市'!R26</f>
        <v>0</v>
      </c>
      <c r="J16" s="86">
        <f>'総社市・小田郡・笠岡市・井原市・浅口市・高梁市'!N26</f>
        <v>200</v>
      </c>
      <c r="K16" s="39">
        <f>'総社市・小田郡・笠岡市・井原市・浅口市・高梁市'!O26</f>
        <v>0</v>
      </c>
      <c r="L16" s="86">
        <f>'総社市・小田郡・笠岡市・井原市・浅口市・高梁市'!K26</f>
        <v>50</v>
      </c>
      <c r="M16" s="83">
        <f>'総社市・小田郡・笠岡市・井原市・浅口市・高梁市'!L26</f>
        <v>0</v>
      </c>
      <c r="N16" s="155"/>
      <c r="O16" s="39"/>
      <c r="P16" s="147"/>
      <c r="Q16" s="39"/>
      <c r="R16" s="91">
        <f t="shared" si="1"/>
        <v>4850</v>
      </c>
      <c r="S16" s="167">
        <f t="shared" si="0"/>
        <v>0</v>
      </c>
    </row>
    <row r="17" spans="1:19" s="57" customFormat="1" ht="27.75" customHeight="1">
      <c r="A17" s="128" t="s">
        <v>328</v>
      </c>
      <c r="B17" s="88">
        <f>'総社市・小田郡・笠岡市・井原市・浅口市・高梁市'!B40</f>
        <v>350</v>
      </c>
      <c r="C17" s="84">
        <f>'総社市・小田郡・笠岡市・井原市・浅口市・高梁市'!C40</f>
        <v>0</v>
      </c>
      <c r="D17" s="88">
        <f>'総社市・小田郡・笠岡市・井原市・浅口市・高梁市'!E40</f>
        <v>0</v>
      </c>
      <c r="E17" s="84">
        <f>'総社市・小田郡・笠岡市・井原市・浅口市・高梁市'!F40</f>
        <v>0</v>
      </c>
      <c r="F17" s="88">
        <f>'総社市・小田郡・笠岡市・井原市・浅口市・高梁市'!H40</f>
        <v>1600</v>
      </c>
      <c r="G17" s="84">
        <f>'総社市・小田郡・笠岡市・井原市・浅口市・高梁市'!I40</f>
        <v>0</v>
      </c>
      <c r="H17" s="88">
        <f>'総社市・小田郡・笠岡市・井原市・浅口市・高梁市'!Q40</f>
        <v>13850</v>
      </c>
      <c r="I17" s="84">
        <f>'総社市・小田郡・笠岡市・井原市・浅口市・高梁市'!R40</f>
        <v>0</v>
      </c>
      <c r="J17" s="88">
        <f>'総社市・小田郡・笠岡市・井原市・浅口市・高梁市'!K40</f>
        <v>400</v>
      </c>
      <c r="K17" s="84">
        <f>'総社市・小田郡・笠岡市・井原市・浅口市・高梁市'!L40</f>
        <v>0</v>
      </c>
      <c r="L17" s="88"/>
      <c r="M17" s="163"/>
      <c r="N17" s="157">
        <f>'総社市・小田郡・笠岡市・井原市・浅口市・高梁市'!N40</f>
        <v>1650</v>
      </c>
      <c r="O17" s="84">
        <f>'総社市・小田郡・笠岡市・井原市・浅口市・高梁市'!O40</f>
        <v>0</v>
      </c>
      <c r="P17" s="151"/>
      <c r="Q17" s="84"/>
      <c r="R17" s="91">
        <f t="shared" si="1"/>
        <v>17850</v>
      </c>
      <c r="S17" s="167">
        <f t="shared" si="0"/>
        <v>0</v>
      </c>
    </row>
    <row r="18" spans="1:19" ht="27.75" customHeight="1">
      <c r="A18" s="126" t="s">
        <v>343</v>
      </c>
      <c r="B18" s="86">
        <f>'総社市・小田郡・笠岡市・井原市・浅口市・高梁市'!B57</f>
        <v>0</v>
      </c>
      <c r="C18" s="39">
        <f>'総社市・小田郡・笠岡市・井原市・浅口市・高梁市'!C57</f>
        <v>0</v>
      </c>
      <c r="D18" s="86">
        <f>'総社市・小田郡・笠岡市・井原市・浅口市・高梁市'!E57</f>
        <v>0</v>
      </c>
      <c r="E18" s="39">
        <f>'総社市・小田郡・笠岡市・井原市・浅口市・高梁市'!F57</f>
        <v>0</v>
      </c>
      <c r="F18" s="86">
        <f>'総社市・小田郡・笠岡市・井原市・浅口市・高梁市'!H57</f>
        <v>1300</v>
      </c>
      <c r="G18" s="39">
        <f>'総社市・小田郡・笠岡市・井原市・浅口市・高梁市'!I57</f>
        <v>0</v>
      </c>
      <c r="H18" s="86">
        <f>'総社市・小田郡・笠岡市・井原市・浅口市・高梁市'!Q57</f>
        <v>10050</v>
      </c>
      <c r="I18" s="39">
        <f>'総社市・小田郡・笠岡市・井原市・浅口市・高梁市'!R57</f>
        <v>0</v>
      </c>
      <c r="J18" s="86">
        <f>'総社市・小田郡・笠岡市・井原市・浅口市・高梁市'!K57</f>
        <v>350</v>
      </c>
      <c r="K18" s="39">
        <f>'総社市・小田郡・笠岡市・井原市・浅口市・高梁市'!L57</f>
        <v>0</v>
      </c>
      <c r="L18" s="86"/>
      <c r="M18" s="83"/>
      <c r="N18" s="155">
        <f>'総社市・小田郡・笠岡市・井原市・浅口市・高梁市'!N57</f>
        <v>1800</v>
      </c>
      <c r="O18" s="39">
        <f>'総社市・小田郡・笠岡市・井原市・浅口市・高梁市'!O57</f>
        <v>0</v>
      </c>
      <c r="P18" s="147"/>
      <c r="Q18" s="39"/>
      <c r="R18" s="91">
        <f t="shared" si="1"/>
        <v>13500</v>
      </c>
      <c r="S18" s="167">
        <f t="shared" si="0"/>
        <v>0</v>
      </c>
    </row>
    <row r="19" spans="1:19" ht="27.75" customHeight="1">
      <c r="A19" s="126" t="s">
        <v>569</v>
      </c>
      <c r="B19" s="86">
        <f>'総社市・小田郡・笠岡市・井原市・浅口市・高梁市'!B70</f>
        <v>0</v>
      </c>
      <c r="C19" s="39">
        <f>'総社市・小田郡・笠岡市・井原市・浅口市・高梁市'!C70</f>
        <v>0</v>
      </c>
      <c r="D19" s="86">
        <f>'総社市・小田郡・笠岡市・井原市・浅口市・高梁市'!E70</f>
        <v>0</v>
      </c>
      <c r="E19" s="39">
        <f>'総社市・小田郡・笠岡市・井原市・浅口市・高梁市'!F70</f>
        <v>0</v>
      </c>
      <c r="F19" s="86">
        <f>'総社市・小田郡・笠岡市・井原市・浅口市・高梁市'!H70</f>
        <v>5050</v>
      </c>
      <c r="G19" s="39">
        <f>'総社市・小田郡・笠岡市・井原市・浅口市・高梁市'!I70</f>
        <v>0</v>
      </c>
      <c r="H19" s="86">
        <f>'総社市・小田郡・笠岡市・井原市・浅口市・高梁市'!Q70</f>
        <v>8950</v>
      </c>
      <c r="I19" s="39">
        <f>'総社市・小田郡・笠岡市・井原市・浅口市・高梁市'!R70</f>
        <v>0</v>
      </c>
      <c r="J19" s="86">
        <f>'総社市・小田郡・笠岡市・井原市・浅口市・高梁市'!N70</f>
        <v>450</v>
      </c>
      <c r="K19" s="39">
        <f>'総社市・小田郡・笠岡市・井原市・浅口市・高梁市'!O70</f>
        <v>0</v>
      </c>
      <c r="L19" s="86"/>
      <c r="M19" s="83"/>
      <c r="N19" s="155"/>
      <c r="O19" s="39"/>
      <c r="P19" s="147"/>
      <c r="Q19" s="39"/>
      <c r="R19" s="91">
        <f t="shared" si="1"/>
        <v>14450</v>
      </c>
      <c r="S19" s="167">
        <f t="shared" si="0"/>
        <v>0</v>
      </c>
    </row>
    <row r="20" spans="1:19" s="57" customFormat="1" ht="27.75" customHeight="1">
      <c r="A20" s="126" t="s">
        <v>329</v>
      </c>
      <c r="B20" s="86">
        <f>'総社市・小田郡・笠岡市・井原市・浅口市・高梁市'!B90</f>
        <v>0</v>
      </c>
      <c r="C20" s="39">
        <f>'総社市・小田郡・笠岡市・井原市・浅口市・高梁市'!C90</f>
        <v>0</v>
      </c>
      <c r="D20" s="86">
        <f>'総社市・小田郡・笠岡市・井原市・浅口市・高梁市'!E90</f>
        <v>0</v>
      </c>
      <c r="E20" s="39">
        <f>'総社市・小田郡・笠岡市・井原市・浅口市・高梁市'!F90</f>
        <v>0</v>
      </c>
      <c r="F20" s="86">
        <f>'総社市・小田郡・笠岡市・井原市・浅口市・高梁市'!H90</f>
        <v>1150</v>
      </c>
      <c r="G20" s="39">
        <f>'総社市・小田郡・笠岡市・井原市・浅口市・高梁市'!I90</f>
        <v>0</v>
      </c>
      <c r="H20" s="86">
        <f>'総社市・小田郡・笠岡市・井原市・浅口市・高梁市'!Q90</f>
        <v>8750</v>
      </c>
      <c r="I20" s="39">
        <f>'総社市・小田郡・笠岡市・井原市・浅口市・高梁市'!R90</f>
        <v>0</v>
      </c>
      <c r="J20" s="86"/>
      <c r="K20" s="39"/>
      <c r="L20" s="86"/>
      <c r="M20" s="83"/>
      <c r="N20" s="155">
        <f>'総社市・小田郡・笠岡市・井原市・浅口市・高梁市'!N90</f>
        <v>50</v>
      </c>
      <c r="O20" s="39">
        <f>'総社市・小田郡・笠岡市・井原市・浅口市・高梁市'!O90</f>
        <v>0</v>
      </c>
      <c r="P20" s="147"/>
      <c r="Q20" s="39"/>
      <c r="R20" s="91">
        <f t="shared" si="1"/>
        <v>9950</v>
      </c>
      <c r="S20" s="167">
        <f t="shared" si="0"/>
        <v>0</v>
      </c>
    </row>
    <row r="21" spans="1:19" ht="27.75" customHeight="1">
      <c r="A21" s="126" t="s">
        <v>469</v>
      </c>
      <c r="B21" s="86">
        <f>'加賀郡・新見市・津山市・勝田郡・久米郡'!B15</f>
        <v>0</v>
      </c>
      <c r="C21" s="39">
        <f>'加賀郡・新見市・津山市・勝田郡・久米郡'!C15</f>
        <v>0</v>
      </c>
      <c r="D21" s="86">
        <f>'加賀郡・新見市・津山市・勝田郡・久米郡'!E15</f>
        <v>0</v>
      </c>
      <c r="E21" s="39">
        <f>'加賀郡・新見市・津山市・勝田郡・久米郡'!F15</f>
        <v>0</v>
      </c>
      <c r="F21" s="86">
        <f>'加賀郡・新見市・津山市・勝田郡・久米郡'!H15</f>
        <v>0</v>
      </c>
      <c r="G21" s="39">
        <f>'加賀郡・新見市・津山市・勝田郡・久米郡'!I15</f>
        <v>0</v>
      </c>
      <c r="H21" s="86">
        <f>'加賀郡・新見市・津山市・勝田郡・久米郡'!Q15</f>
        <v>3300</v>
      </c>
      <c r="I21" s="39">
        <f>'加賀郡・新見市・津山市・勝田郡・久米郡'!R15</f>
        <v>0</v>
      </c>
      <c r="J21" s="86"/>
      <c r="K21" s="39"/>
      <c r="L21" s="86">
        <f>'加賀郡・新見市・津山市・勝田郡・久米郡'!K15</f>
        <v>0</v>
      </c>
      <c r="M21" s="83">
        <f>'加賀郡・新見市・津山市・勝田郡・久米郡'!L15</f>
        <v>0</v>
      </c>
      <c r="N21" s="155">
        <f>'加賀郡・新見市・津山市・勝田郡・久米郡'!N15</f>
        <v>0</v>
      </c>
      <c r="O21" s="39">
        <f>'加賀郡・新見市・津山市・勝田郡・久米郡'!O15</f>
        <v>0</v>
      </c>
      <c r="P21" s="147"/>
      <c r="Q21" s="39"/>
      <c r="R21" s="91">
        <f t="shared" si="1"/>
        <v>3300</v>
      </c>
      <c r="S21" s="167">
        <f t="shared" si="0"/>
        <v>0</v>
      </c>
    </row>
    <row r="22" spans="1:19" ht="27.75" customHeight="1">
      <c r="A22" s="126" t="s">
        <v>330</v>
      </c>
      <c r="B22" s="86">
        <f>'加賀郡・新見市・津山市・勝田郡・久米郡'!B31</f>
        <v>350</v>
      </c>
      <c r="C22" s="39">
        <f>'加賀郡・新見市・津山市・勝田郡・久米郡'!C31</f>
        <v>0</v>
      </c>
      <c r="D22" s="86">
        <f>'加賀郡・新見市・津山市・勝田郡・久米郡'!E31</f>
        <v>500</v>
      </c>
      <c r="E22" s="39">
        <f>'加賀郡・新見市・津山市・勝田郡・久米郡'!F31</f>
        <v>0</v>
      </c>
      <c r="F22" s="86">
        <f>'加賀郡・新見市・津山市・勝田郡・久米郡'!H31</f>
        <v>1000</v>
      </c>
      <c r="G22" s="39">
        <f>'加賀郡・新見市・津山市・勝田郡・久米郡'!I31</f>
        <v>0</v>
      </c>
      <c r="H22" s="86">
        <f>'加賀郡・新見市・津山市・勝田郡・久米郡'!Q31</f>
        <v>7850</v>
      </c>
      <c r="I22" s="39">
        <f>'加賀郡・新見市・津山市・勝田郡・久米郡'!R31</f>
        <v>0</v>
      </c>
      <c r="J22" s="86">
        <f>'加賀郡・新見市・津山市・勝田郡・久米郡'!N31</f>
        <v>200</v>
      </c>
      <c r="K22" s="39">
        <f>'加賀郡・新見市・津山市・勝田郡・久米郡'!O31</f>
        <v>0</v>
      </c>
      <c r="L22" s="86">
        <f>'加賀郡・新見市・津山市・勝田郡・久米郡'!K31</f>
        <v>0</v>
      </c>
      <c r="M22" s="83">
        <f>'加賀郡・新見市・津山市・勝田郡・久米郡'!L31</f>
        <v>0</v>
      </c>
      <c r="N22" s="155"/>
      <c r="O22" s="39"/>
      <c r="P22" s="147"/>
      <c r="Q22" s="39"/>
      <c r="R22" s="91">
        <f t="shared" si="1"/>
        <v>9900</v>
      </c>
      <c r="S22" s="167">
        <f t="shared" si="0"/>
        <v>0</v>
      </c>
    </row>
    <row r="23" spans="1:19" ht="27.75" customHeight="1">
      <c r="A23" s="126" t="s">
        <v>331</v>
      </c>
      <c r="B23" s="86">
        <f>'加賀郡・新見市・津山市・勝田郡・久米郡'!B54</f>
        <v>0</v>
      </c>
      <c r="C23" s="39">
        <f>'加賀郡・新見市・津山市・勝田郡・久米郡'!C54</f>
        <v>0</v>
      </c>
      <c r="D23" s="86">
        <f>'加賀郡・新見市・津山市・勝田郡・久米郡'!E54</f>
        <v>2550</v>
      </c>
      <c r="E23" s="39">
        <f>'加賀郡・新見市・津山市・勝田郡・久米郡'!F54</f>
        <v>0</v>
      </c>
      <c r="F23" s="86">
        <f>'加賀郡・新見市・津山市・勝田郡・久米郡'!H54</f>
        <v>4550</v>
      </c>
      <c r="G23" s="39">
        <f>'加賀郡・新見市・津山市・勝田郡・久米郡'!I54</f>
        <v>0</v>
      </c>
      <c r="H23" s="86">
        <f>'加賀郡・新見市・津山市・勝田郡・久米郡'!Q54</f>
        <v>23500</v>
      </c>
      <c r="I23" s="39">
        <f>'加賀郡・新見市・津山市・勝田郡・久米郡'!R54</f>
        <v>0</v>
      </c>
      <c r="J23" s="86">
        <f>'加賀郡・新見市・津山市・勝田郡・久米郡'!N54</f>
        <v>950</v>
      </c>
      <c r="K23" s="39">
        <f>'加賀郡・新見市・津山市・勝田郡・久米郡'!O54</f>
        <v>0</v>
      </c>
      <c r="L23" s="86">
        <f>'加賀郡・新見市・津山市・勝田郡・久米郡'!K54</f>
        <v>1200</v>
      </c>
      <c r="M23" s="83">
        <f>'加賀郡・新見市・津山市・勝田郡・久米郡'!L54</f>
        <v>0</v>
      </c>
      <c r="N23" s="155"/>
      <c r="O23" s="39"/>
      <c r="P23" s="147"/>
      <c r="Q23" s="39"/>
      <c r="R23" s="91">
        <f t="shared" si="1"/>
        <v>32750</v>
      </c>
      <c r="S23" s="167">
        <f t="shared" si="0"/>
        <v>0</v>
      </c>
    </row>
    <row r="24" spans="1:19" ht="27.75" customHeight="1">
      <c r="A24" s="126" t="s">
        <v>332</v>
      </c>
      <c r="B24" s="86">
        <f>'加賀郡・新見市・津山市・勝田郡・久米郡'!B65</f>
        <v>0</v>
      </c>
      <c r="C24" s="39">
        <f>'加賀郡・新見市・津山市・勝田郡・久米郡'!C65</f>
        <v>0</v>
      </c>
      <c r="D24" s="86">
        <f>'加賀郡・新見市・津山市・勝田郡・久米郡'!E65</f>
        <v>0</v>
      </c>
      <c r="E24" s="39">
        <f>'加賀郡・新見市・津山市・勝田郡・久米郡'!F65</f>
        <v>0</v>
      </c>
      <c r="F24" s="86">
        <f>'加賀郡・新見市・津山市・勝田郡・久米郡'!H65</f>
        <v>650</v>
      </c>
      <c r="G24" s="39">
        <f>'加賀郡・新見市・津山市・勝田郡・久米郡'!I65</f>
        <v>0</v>
      </c>
      <c r="H24" s="86">
        <f>'加賀郡・新見市・津山市・勝田郡・久米郡'!Q65</f>
        <v>4250</v>
      </c>
      <c r="I24" s="39">
        <f>'加賀郡・新見市・津山市・勝田郡・久米郡'!R65</f>
        <v>0</v>
      </c>
      <c r="J24" s="86">
        <f>'加賀郡・新見市・津山市・勝田郡・久米郡'!N65</f>
        <v>100</v>
      </c>
      <c r="K24" s="39">
        <f>'加賀郡・新見市・津山市・勝田郡・久米郡'!O65</f>
        <v>0</v>
      </c>
      <c r="L24" s="86">
        <f>'加賀郡・新見市・津山市・勝田郡・久米郡'!K65</f>
        <v>0</v>
      </c>
      <c r="M24" s="83">
        <f>'加賀郡・新見市・津山市・勝田郡・久米郡'!L65</f>
        <v>0</v>
      </c>
      <c r="N24" s="155"/>
      <c r="O24" s="39"/>
      <c r="P24" s="147"/>
      <c r="Q24" s="39"/>
      <c r="R24" s="91">
        <f t="shared" si="1"/>
        <v>5000</v>
      </c>
      <c r="S24" s="167">
        <f t="shared" si="0"/>
        <v>0</v>
      </c>
    </row>
    <row r="25" spans="1:19" ht="27.75" customHeight="1">
      <c r="A25" s="126" t="s">
        <v>333</v>
      </c>
      <c r="B25" s="86">
        <f>'加賀郡・新見市・津山市・勝田郡・久米郡'!B83</f>
        <v>0</v>
      </c>
      <c r="C25" s="39">
        <f>'加賀郡・新見市・津山市・勝田郡・久米郡'!C83</f>
        <v>0</v>
      </c>
      <c r="D25" s="86">
        <f>'加賀郡・新見市・津山市・勝田郡・久米郡'!E83</f>
        <v>0</v>
      </c>
      <c r="E25" s="39">
        <f>'加賀郡・新見市・津山市・勝田郡・久米郡'!F83</f>
        <v>0</v>
      </c>
      <c r="F25" s="86">
        <f>'加賀郡・新見市・津山市・勝田郡・久米郡'!H83</f>
        <v>300</v>
      </c>
      <c r="G25" s="39">
        <f>'加賀郡・新見市・津山市・勝田郡・久米郡'!I83</f>
        <v>0</v>
      </c>
      <c r="H25" s="86">
        <f>'加賀郡・新見市・津山市・勝田郡・久米郡'!Q83</f>
        <v>5900</v>
      </c>
      <c r="I25" s="39">
        <f>'加賀郡・新見市・津山市・勝田郡・久米郡'!R83</f>
        <v>0</v>
      </c>
      <c r="J25" s="86"/>
      <c r="K25" s="39"/>
      <c r="L25" s="86">
        <f>'加賀郡・新見市・津山市・勝田郡・久米郡'!K83</f>
        <v>0</v>
      </c>
      <c r="M25" s="83">
        <f>'加賀郡・新見市・津山市・勝田郡・久米郡'!L83</f>
        <v>0</v>
      </c>
      <c r="N25" s="155">
        <f>'加賀郡・新見市・津山市・勝田郡・久米郡'!N83</f>
        <v>0</v>
      </c>
      <c r="O25" s="39">
        <f>'加賀郡・新見市・津山市・勝田郡・久米郡'!O83</f>
        <v>0</v>
      </c>
      <c r="P25" s="147"/>
      <c r="Q25" s="39"/>
      <c r="R25" s="91">
        <f t="shared" si="1"/>
        <v>6200</v>
      </c>
      <c r="S25" s="167">
        <f t="shared" si="0"/>
        <v>0</v>
      </c>
    </row>
    <row r="26" spans="1:19" ht="27.75" customHeight="1">
      <c r="A26" s="126" t="s">
        <v>470</v>
      </c>
      <c r="B26" s="86">
        <f>'真庭市・苫田郡・美作市'!B26</f>
        <v>650</v>
      </c>
      <c r="C26" s="39">
        <f>'真庭市・苫田郡・美作市'!C26</f>
        <v>0</v>
      </c>
      <c r="D26" s="86">
        <f>'真庭市・苫田郡・美作市'!E26</f>
        <v>850</v>
      </c>
      <c r="E26" s="39">
        <f>'真庭市・苫田郡・美作市'!F26</f>
        <v>0</v>
      </c>
      <c r="F26" s="86">
        <f>'真庭市・苫田郡・美作市'!H26</f>
        <v>2450</v>
      </c>
      <c r="G26" s="39">
        <f>'真庭市・苫田郡・美作市'!I26</f>
        <v>0</v>
      </c>
      <c r="H26" s="86">
        <f>'真庭市・苫田郡・美作市'!Q26</f>
        <v>11250</v>
      </c>
      <c r="I26" s="39">
        <f>'真庭市・苫田郡・美作市'!R26</f>
        <v>0</v>
      </c>
      <c r="J26" s="86">
        <f>'真庭市・苫田郡・美作市'!N26</f>
        <v>450</v>
      </c>
      <c r="K26" s="39">
        <f>'真庭市・苫田郡・美作市'!O26</f>
        <v>0</v>
      </c>
      <c r="L26" s="86">
        <f>'真庭市・苫田郡・美作市'!K26</f>
        <v>0</v>
      </c>
      <c r="M26" s="83">
        <f>'真庭市・苫田郡・美作市'!L26</f>
        <v>0</v>
      </c>
      <c r="N26" s="155"/>
      <c r="O26" s="39"/>
      <c r="P26" s="147"/>
      <c r="Q26" s="39"/>
      <c r="R26" s="91">
        <f t="shared" si="1"/>
        <v>15650</v>
      </c>
      <c r="S26" s="167">
        <f t="shared" si="0"/>
        <v>0</v>
      </c>
    </row>
    <row r="27" spans="1:19" ht="27.75" customHeight="1">
      <c r="A27" s="126" t="s">
        <v>344</v>
      </c>
      <c r="B27" s="86">
        <f>'真庭市・苫田郡・美作市'!B41</f>
        <v>0</v>
      </c>
      <c r="C27" s="39">
        <f>'真庭市・苫田郡・美作市'!C41</f>
        <v>0</v>
      </c>
      <c r="D27" s="86">
        <f>'真庭市・苫田郡・美作市'!E41</f>
        <v>0</v>
      </c>
      <c r="E27" s="39">
        <f>'真庭市・苫田郡・美作市'!F41</f>
        <v>0</v>
      </c>
      <c r="F27" s="86">
        <f>'真庭市・苫田郡・美作市'!H41</f>
        <v>0</v>
      </c>
      <c r="G27" s="39">
        <f>'真庭市・苫田郡・美作市'!I41</f>
        <v>0</v>
      </c>
      <c r="H27" s="86">
        <f>'真庭市・苫田郡・美作市'!Q41</f>
        <v>4150</v>
      </c>
      <c r="I27" s="39">
        <f>'真庭市・苫田郡・美作市'!R41</f>
        <v>0</v>
      </c>
      <c r="J27" s="86">
        <f>'真庭市・苫田郡・美作市'!N41</f>
        <v>0</v>
      </c>
      <c r="K27" s="39">
        <f>'真庭市・苫田郡・美作市'!O41</f>
        <v>0</v>
      </c>
      <c r="L27" s="86">
        <f>'真庭市・苫田郡・美作市'!K41</f>
        <v>0</v>
      </c>
      <c r="M27" s="83">
        <f>'真庭市・苫田郡・美作市'!L41</f>
        <v>0</v>
      </c>
      <c r="N27" s="155"/>
      <c r="O27" s="39"/>
      <c r="P27" s="147"/>
      <c r="Q27" s="39"/>
      <c r="R27" s="91">
        <f t="shared" si="1"/>
        <v>4150</v>
      </c>
      <c r="S27" s="167">
        <f t="shared" si="0"/>
        <v>0</v>
      </c>
    </row>
    <row r="28" spans="1:19" ht="27.75" customHeight="1">
      <c r="A28" s="126" t="s">
        <v>471</v>
      </c>
      <c r="B28" s="86">
        <f>'真庭市・苫田郡・美作市'!B58</f>
        <v>0</v>
      </c>
      <c r="C28" s="39">
        <f>'真庭市・苫田郡・美作市'!C58</f>
        <v>0</v>
      </c>
      <c r="D28" s="86">
        <f>'真庭市・苫田郡・美作市'!E58</f>
        <v>0</v>
      </c>
      <c r="E28" s="39">
        <f>'真庭市・苫田郡・美作市'!F58</f>
        <v>0</v>
      </c>
      <c r="F28" s="86">
        <f>'真庭市・苫田郡・美作市'!H58</f>
        <v>600</v>
      </c>
      <c r="G28" s="39">
        <f>'真庭市・苫田郡・美作市'!I58</f>
        <v>0</v>
      </c>
      <c r="H28" s="86">
        <f>'真庭市・苫田郡・美作市'!Q58</f>
        <v>9100</v>
      </c>
      <c r="I28" s="39">
        <f>'真庭市・苫田郡・美作市'!R58</f>
        <v>0</v>
      </c>
      <c r="J28" s="86">
        <f>'真庭市・苫田郡・美作市'!N58</f>
        <v>50</v>
      </c>
      <c r="K28" s="39">
        <f>'真庭市・苫田郡・美作市'!O58</f>
        <v>0</v>
      </c>
      <c r="L28" s="86">
        <f>'真庭市・苫田郡・美作市'!K58</f>
        <v>0</v>
      </c>
      <c r="M28" s="83">
        <f>'真庭市・苫田郡・美作市'!L58</f>
        <v>0</v>
      </c>
      <c r="N28" s="155"/>
      <c r="O28" s="39"/>
      <c r="P28" s="147"/>
      <c r="Q28" s="39"/>
      <c r="R28" s="91">
        <f t="shared" si="1"/>
        <v>9750</v>
      </c>
      <c r="S28" s="167">
        <f t="shared" si="0"/>
        <v>0</v>
      </c>
    </row>
    <row r="29" spans="1:19" ht="27.75" customHeight="1">
      <c r="A29" s="126"/>
      <c r="B29" s="86"/>
      <c r="C29" s="39"/>
      <c r="D29" s="86"/>
      <c r="E29" s="39"/>
      <c r="F29" s="86"/>
      <c r="G29" s="39"/>
      <c r="H29" s="86"/>
      <c r="I29" s="39"/>
      <c r="J29" s="86"/>
      <c r="K29" s="39"/>
      <c r="L29" s="86"/>
      <c r="M29" s="83"/>
      <c r="N29" s="155"/>
      <c r="O29" s="39"/>
      <c r="P29" s="147"/>
      <c r="Q29" s="39"/>
      <c r="R29" s="91"/>
      <c r="S29" s="167"/>
    </row>
    <row r="30" spans="1:19" ht="27.75" customHeight="1">
      <c r="A30" s="129"/>
      <c r="B30" s="89"/>
      <c r="C30" s="41"/>
      <c r="D30" s="89"/>
      <c r="E30" s="41"/>
      <c r="F30" s="89"/>
      <c r="G30" s="41"/>
      <c r="H30" s="89"/>
      <c r="I30" s="41"/>
      <c r="J30" s="89"/>
      <c r="K30" s="41"/>
      <c r="L30" s="88"/>
      <c r="M30" s="164"/>
      <c r="N30" s="158"/>
      <c r="O30" s="40"/>
      <c r="P30" s="152"/>
      <c r="Q30" s="41"/>
      <c r="R30" s="188">
        <f t="shared" si="1"/>
        <v>0</v>
      </c>
      <c r="S30" s="168">
        <f t="shared" si="0"/>
        <v>0</v>
      </c>
    </row>
    <row r="31" spans="1:19" s="57" customFormat="1" ht="27.75" customHeight="1" thickBot="1">
      <c r="A31" s="137" t="s">
        <v>345</v>
      </c>
      <c r="B31" s="90">
        <f aca="true" t="shared" si="2" ref="B31:Q31">SUM(B7:B30)</f>
        <v>13100</v>
      </c>
      <c r="C31" s="138">
        <f t="shared" si="2"/>
        <v>0</v>
      </c>
      <c r="D31" s="95">
        <f t="shared" si="2"/>
        <v>57800</v>
      </c>
      <c r="E31" s="139">
        <f t="shared" si="2"/>
        <v>0</v>
      </c>
      <c r="F31" s="95">
        <f t="shared" si="2"/>
        <v>75300</v>
      </c>
      <c r="G31" s="139">
        <f t="shared" si="2"/>
        <v>0</v>
      </c>
      <c r="H31" s="95">
        <f t="shared" si="2"/>
        <v>411250</v>
      </c>
      <c r="I31" s="139">
        <f t="shared" si="2"/>
        <v>0</v>
      </c>
      <c r="J31" s="95">
        <f t="shared" si="2"/>
        <v>23450</v>
      </c>
      <c r="K31" s="139">
        <f t="shared" si="2"/>
        <v>0</v>
      </c>
      <c r="L31" s="159">
        <f t="shared" si="2"/>
        <v>4350</v>
      </c>
      <c r="M31" s="165">
        <f t="shared" si="2"/>
        <v>0</v>
      </c>
      <c r="N31" s="159">
        <f t="shared" si="2"/>
        <v>3800</v>
      </c>
      <c r="O31" s="165">
        <f t="shared" si="2"/>
        <v>0</v>
      </c>
      <c r="P31" s="159">
        <f t="shared" si="2"/>
        <v>550</v>
      </c>
      <c r="Q31" s="165">
        <f t="shared" si="2"/>
        <v>0</v>
      </c>
      <c r="R31" s="95">
        <f>SUM(B31,D31,F31,H31,J31,L31,N31,P31)</f>
        <v>589600</v>
      </c>
      <c r="S31" s="169">
        <f>SUM(C31,E31,G31,I31,K31,M31,O31,Q31)</f>
        <v>0</v>
      </c>
    </row>
    <row r="32" spans="9:10" ht="13.5">
      <c r="I32" s="50"/>
      <c r="J32" s="58"/>
    </row>
  </sheetData>
  <sheetProtection/>
  <mergeCells count="4">
    <mergeCell ref="P6:Q6"/>
    <mergeCell ref="N1:O1"/>
    <mergeCell ref="E2:H2"/>
    <mergeCell ref="F8:K8"/>
  </mergeCells>
  <printOptions horizontalCentered="1"/>
  <pageMargins left="0.1968503937007874" right="0.1968503937007874" top="0.5905511811023623" bottom="0" header="0.2755905511811024" footer="0.1968503937007874"/>
  <pageSetup horizontalDpi="600" verticalDpi="600" orientation="landscape" paperSize="9" scale="69" r:id="rId2"/>
  <headerFooter alignWithMargins="0">
    <oddHeader>&amp;L&amp;16岡山県　市郡集計表（30.02）</oddHeader>
    <oddFooter>&amp;C
</oddFooter>
  </headerFooter>
  <ignoredErrors>
    <ignoredError sqref="J2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PC-222_k-fujisao</cp:lastModifiedBy>
  <cp:lastPrinted>2018-01-06T01:37:35Z</cp:lastPrinted>
  <dcterms:created xsi:type="dcterms:W3CDTF">1997-07-14T14:42:48Z</dcterms:created>
  <dcterms:modified xsi:type="dcterms:W3CDTF">2018-06-25T23:36:02Z</dcterms:modified>
  <cp:category/>
  <cp:version/>
  <cp:contentType/>
  <cp:contentStatus/>
</cp:coreProperties>
</file>