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大分市（旧・新）" sheetId="1" r:id="rId1"/>
    <sheet name="別府市・速見郡・由布市" sheetId="2" r:id="rId2"/>
    <sheet name="宇佐市・中津市・豊後高田市" sheetId="3" r:id="rId3"/>
    <sheet name="東国東郡・国東市・杵築市・日田市・玖珠郡" sheetId="4" r:id="rId4"/>
    <sheet name="豊後大野市・竹田市・臼杵市" sheetId="5" r:id="rId5"/>
    <sheet name="津久見市・佐伯市" sheetId="6" r:id="rId6"/>
    <sheet name="市郡集計表" sheetId="7" r:id="rId7"/>
  </sheets>
  <definedNames>
    <definedName name="_xlnm.Print_Area" localSheetId="2">'宇佐市・中津市・豊後高田市'!$A$1:$P$73</definedName>
    <definedName name="_xlnm.Print_Area" localSheetId="5">'津久見市・佐伯市'!$A$1:$P$59</definedName>
    <definedName name="_xlnm.Print_Area" localSheetId="3">'東国東郡・国東市・杵築市・日田市・玖珠郡'!$A$1:$P$75</definedName>
    <definedName name="_xlnm.Print_Area" localSheetId="1">'別府市・速見郡・由布市'!$A$1:$P$61</definedName>
    <definedName name="_xlnm.Print_Area" localSheetId="4">'豊後大野市・竹田市・臼杵市'!$A$1:$P$74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DEFAULT</author>
    <author>MNOC_USER</author>
    <author>PC-222_k-fujisao</author>
    <author>Windows XP Mode</author>
    <author>user010@城戸 武広</author>
  </authors>
  <commentList>
    <comment ref="D9" authorId="0">
      <text>
        <r>
          <rPr>
            <b/>
            <sz val="9"/>
            <rFont val="ＭＳ Ｐゴシック"/>
            <family val="3"/>
          </rPr>
          <t>Ｒ2.3～
古国府販売店へ300部移動
金池・上野販売店より店名変更
R5.12
日経新聞500部　合売化（日経新聞　大分中央店　廃店の為）</t>
        </r>
      </text>
    </comment>
    <comment ref="D22" authorId="1">
      <text>
        <r>
          <rPr>
            <sz val="9"/>
            <color indexed="14"/>
            <rFont val="ＭＳ Ｐゴシック"/>
            <family val="3"/>
          </rPr>
          <t xml:space="preserve">大分合同の松岡より
６０部吸収　５月１２日より実施
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Ｈ23.4.12より明野中央の松岡地区を吸収（300枚）
H27/11/1鶴崎エリアの一部を吸収
Ｒ1.10
明野へ150部　移動</t>
        </r>
      </text>
    </comment>
    <comment ref="A47" authorId="2">
      <text>
        <r>
          <rPr>
            <b/>
            <sz val="9"/>
            <rFont val="ＭＳ Ｐゴシック"/>
            <family val="3"/>
          </rPr>
          <t>R5.12
廃店
朝日新聞
中島・金池・西部南部・上野古国府へ分割（合売化）</t>
        </r>
      </text>
    </comment>
    <comment ref="M58" authorId="2">
      <text>
        <r>
          <rPr>
            <sz val="9"/>
            <color indexed="10"/>
            <rFont val="ＭＳ Ｐゴシック"/>
            <family val="3"/>
          </rPr>
          <t>毎日１５０枚含む
24/3/1より南部を吸収
25/4/1～西日本140含む
25/9/1～読売240枚を吸収
29/9/1～朝日80枚、二系50枚含む</t>
        </r>
      </text>
    </comment>
    <comment ref="M59" authorId="2">
      <text>
        <r>
          <rPr>
            <sz val="9"/>
            <color indexed="10"/>
            <rFont val="ＭＳ Ｐゴシック"/>
            <family val="3"/>
          </rPr>
          <t>毎日45枚含む
25/4/1～西日本40枚含む
26/9/1～読売80枚を吸収
H27.10より幸崎販売店エリア吸収
29/9/1～朝日90枚、日経10枚含む</t>
        </r>
      </text>
    </comment>
    <comment ref="M24" authorId="2">
      <text>
        <r>
          <rPr>
            <b/>
            <sz val="9"/>
            <color indexed="8"/>
            <rFont val="ＭＳ Ｐゴシック"/>
            <family val="3"/>
          </rPr>
          <t>Ｒ5.7
朝日新聞　170部　合売化
（朝日　稙田販売店より）
Ｒ5.7.11
朝日新聞170→290へ変更</t>
        </r>
      </text>
    </comment>
    <comment ref="D11" authorId="2">
      <text>
        <r>
          <rPr>
            <b/>
            <sz val="9"/>
            <rFont val="ＭＳ Ｐゴシック"/>
            <family val="3"/>
          </rPr>
          <t>Ｒ2.3～
金池・上野より300部移譲
（古国府より店名変更）
R5.12
日経新聞150部　合売化（日経新聞　大分中央店　廃店の為）</t>
        </r>
      </text>
    </comment>
    <comment ref="D23" authorId="2">
      <text>
        <r>
          <rPr>
            <sz val="9"/>
            <rFont val="ＭＳ Ｐゴシック"/>
            <family val="3"/>
          </rPr>
          <t>H27/11/1明野東部へ一部移動
H29.12.1～
一部を高城へ譲渡
Ｒ1.10
高城より120部</t>
        </r>
      </text>
    </comment>
    <comment ref="J11" authorId="2">
      <text>
        <r>
          <rPr>
            <b/>
            <sz val="9"/>
            <rFont val="ＭＳ Ｐゴシック"/>
            <family val="3"/>
          </rPr>
          <t>R4.4
春日よりエリアを一部吸収。
浜町より店名変更。
新店扱い</t>
        </r>
      </text>
    </comment>
    <comment ref="J12" authorId="2">
      <text>
        <r>
          <rPr>
            <b/>
            <sz val="9"/>
            <rFont val="ＭＳ Ｐゴシック"/>
            <family val="3"/>
          </rPr>
          <t>R3.10
泉町より店名変更</t>
        </r>
      </text>
    </comment>
    <comment ref="D12" authorId="2">
      <text>
        <r>
          <rPr>
            <sz val="9"/>
            <rFont val="ＭＳ Ｐゴシック"/>
            <family val="3"/>
          </rPr>
          <t>H29.12.1～
一部を鶴崎から吸収
Ｒ1.10
鶴崎へ120部</t>
        </r>
      </text>
    </comment>
    <comment ref="J8" authorId="2">
      <text>
        <r>
          <rPr>
            <sz val="9"/>
            <rFont val="ＭＳ Ｐゴシック"/>
            <family val="3"/>
          </rPr>
          <t>Ｈ２０．８より　西大分を吸収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H30.4より　生石西大分から大分西部へ店名変更し、
一部エリアを春日へ移譲</t>
        </r>
      </text>
    </comment>
    <comment ref="J9" authorId="3">
      <text>
        <r>
          <rPr>
            <b/>
            <sz val="10"/>
            <rFont val="ＭＳ Ｐゴシック"/>
            <family val="3"/>
          </rPr>
          <t>R4.4
大分北部（旧浜の町）へエリアを一部譲渡</t>
        </r>
      </text>
    </comment>
    <comment ref="J13" authorId="3">
      <text>
        <r>
          <rPr>
            <b/>
            <sz val="10"/>
            <rFont val="ＭＳ Ｐゴシック"/>
            <family val="3"/>
          </rPr>
          <t>H30.12.1～
OG 1200
NN 40</t>
        </r>
      </text>
    </comment>
    <comment ref="J17" authorId="3">
      <text>
        <r>
          <rPr>
            <b/>
            <sz val="10"/>
            <rFont val="ＭＳ Ｐゴシック"/>
            <family val="3"/>
          </rPr>
          <t>H30.12.1～
OG 3910
NN 40</t>
        </r>
      </text>
    </comment>
    <comment ref="J15" authorId="3">
      <text>
        <r>
          <rPr>
            <b/>
            <sz val="10"/>
            <rFont val="ＭＳ Ｐゴシック"/>
            <family val="3"/>
          </rPr>
          <t>H30.12.1～
OG 1850
NN 100</t>
        </r>
      </text>
    </comment>
    <comment ref="J14" authorId="3">
      <text>
        <r>
          <rPr>
            <b/>
            <sz val="10"/>
            <rFont val="ＭＳ Ｐゴシック"/>
            <family val="3"/>
          </rPr>
          <t>H30.12.1～
OG 2300
NN 300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Ｈ31.4～
椎迫(椎迫1-1組の
一部以外)を吸収</t>
        </r>
        <r>
          <rPr>
            <sz val="9"/>
            <rFont val="ＭＳ Ｐゴシック"/>
            <family val="3"/>
          </rPr>
          <t xml:space="preserve">
</t>
        </r>
      </text>
    </comment>
    <comment ref="M25" authorId="3">
      <text>
        <r>
          <rPr>
            <b/>
            <sz val="9"/>
            <rFont val="ＭＳ Ｐゴシック"/>
            <family val="3"/>
          </rPr>
          <t>Ｈ31.4～
光吉北と統合し、
光吉南から店名変更
Ｒ5.8
朝日新聞　310部　合売化
（朝日　光吉敷戸販売店より）</t>
        </r>
      </text>
    </comment>
    <comment ref="M26" authorId="3">
      <text>
        <r>
          <rPr>
            <b/>
            <sz val="9"/>
            <rFont val="ＭＳ Ｐゴシック"/>
            <family val="3"/>
          </rPr>
          <t>Ｒ.1.5.1
宮崎台から店名変更
鴛野を統合
Ｒ5.8
朝日新聞　200部　合売化
（朝日　光吉敷戸販売店より）</t>
        </r>
      </text>
    </comment>
    <comment ref="G9" authorId="3">
      <text>
        <r>
          <rPr>
            <b/>
            <sz val="9"/>
            <rFont val="ＭＳ Ｐゴシック"/>
            <family val="3"/>
          </rPr>
          <t>Ｒ1.6.1　大道より340枚　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3">
      <text>
        <r>
          <rPr>
            <b/>
            <sz val="9"/>
            <rFont val="ＭＳ Ｐゴシック"/>
            <family val="3"/>
          </rPr>
          <t>Ｒ1.6.1　大分駅南（新）へ80枚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2">
      <text>
        <r>
          <rPr>
            <sz val="9"/>
            <color indexed="14"/>
            <rFont val="ＭＳ Ｐゴシック"/>
            <family val="3"/>
          </rPr>
          <t>Ｈ18.3.1より
合同　国分より２０枚吸収
H31.4～
一部エリアを合同へ移譲
販売店名を荏隈へ変更</t>
        </r>
      </text>
    </comment>
    <comment ref="G11" authorId="2">
      <text>
        <r>
          <rPr>
            <sz val="9"/>
            <rFont val="ＭＳ Ｐゴシック"/>
            <family val="3"/>
          </rPr>
          <t xml:space="preserve">Ｒ1.10～新店　大分東部の一部、鶴崎の一部を吸収
</t>
        </r>
      </text>
    </comment>
    <comment ref="G10" authorId="2">
      <text>
        <r>
          <rPr>
            <b/>
            <sz val="9"/>
            <rFont val="ＭＳ Ｐゴシック"/>
            <family val="3"/>
          </rPr>
          <t xml:space="preserve">Ｒ1.10～　高城へ一部移譲
</t>
        </r>
      </text>
    </comment>
    <comment ref="G24" authorId="2">
      <text>
        <r>
          <rPr>
            <b/>
            <sz val="9"/>
            <rFont val="ＭＳ Ｐゴシック"/>
            <family val="3"/>
          </rPr>
          <t>Ｒ1.10～　高城へ一部移譲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4"/>
            <rFont val="ＭＳ Ｐゴシック"/>
            <family val="3"/>
          </rPr>
          <t>明治から４００枚、法勝台いのから１５０枚移譲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
森町から４００枚吸収
H２８.２より
1,000枚森町へ移譲</t>
        </r>
      </text>
    </comment>
    <comment ref="M9" authorId="2">
      <text>
        <r>
          <rPr>
            <sz val="9"/>
            <color indexed="14"/>
            <rFont val="ＭＳ Ｐゴシック"/>
            <family val="3"/>
          </rPr>
          <t>明治から５５０枚移譲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
千才から６５０枚吸収
H２８.２より
別保1,000枚吸収</t>
        </r>
      </text>
    </comment>
    <comment ref="M10" authorId="1">
      <text>
        <r>
          <rPr>
            <sz val="9"/>
            <color indexed="14"/>
            <rFont val="ＭＳ Ｐゴシック"/>
            <family val="3"/>
          </rPr>
          <t>朝日の明野東部へ６０部移動　５月１２日より実施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2">
      <text>
        <r>
          <rPr>
            <sz val="9"/>
            <rFont val="ＭＳ Ｐゴシック"/>
            <family val="3"/>
          </rPr>
          <t xml:space="preserve">Ｈ23/11～
西鶴崎１・２丁目、中鶴崎、北鶴崎、南鶴崎、国宗を吸収
H28.10～580枚　鶴崎三佐へ移譲　販売店名変更
</t>
        </r>
      </text>
    </comment>
    <comment ref="M12" authorId="2">
      <text>
        <r>
          <rPr>
            <sz val="9"/>
            <rFont val="ＭＳ Ｐゴシック"/>
            <family val="3"/>
          </rPr>
          <t xml:space="preserve">R5.10
桃園の一部を統合
</t>
        </r>
      </text>
    </comment>
    <comment ref="M13" authorId="2">
      <text>
        <r>
          <rPr>
            <sz val="9"/>
            <rFont val="ＭＳ Ｐゴシック"/>
            <family val="3"/>
          </rPr>
          <t xml:space="preserve">Ｈ23/11～
関園、国宗を吸収
</t>
        </r>
      </text>
    </comment>
    <comment ref="M19" authorId="2">
      <text>
        <r>
          <rPr>
            <b/>
            <sz val="9"/>
            <color indexed="8"/>
            <rFont val="ＭＳ Ｐゴシック"/>
            <family val="3"/>
          </rPr>
          <t>Ｒ5.7
朝日新聞　130部　合売化
（朝日　稙田販売店より）
Ｒ5.7.11
朝日新聞130→110へ変更</t>
        </r>
      </text>
    </comment>
    <comment ref="M20" authorId="4">
      <text>
        <r>
          <rPr>
            <sz val="9"/>
            <rFont val="ＭＳ Ｐゴシック"/>
            <family val="3"/>
          </rPr>
          <t xml:space="preserve">Ｈ25/10/1～店名変更
北挾間⇒はさま
</t>
        </r>
      </text>
    </comment>
    <comment ref="M23" authorId="4">
      <text>
        <r>
          <rPr>
            <b/>
            <sz val="9"/>
            <rFont val="ＭＳ Ｐゴシック"/>
            <family val="3"/>
          </rPr>
          <t>Ｒ5.7
朝日新聞　240部　合売化
（朝日　稙田販売店より）
Ｒ5.7.11
朝日新聞240→190へ変更</t>
        </r>
      </text>
    </comment>
    <comment ref="A12" authorId="2">
      <text>
        <r>
          <rPr>
            <b/>
            <sz val="9"/>
            <rFont val="ＭＳ Ｐゴシック"/>
            <family val="3"/>
          </rPr>
          <t>R1.11
鶴崎へ30部　移行</t>
        </r>
      </text>
    </comment>
    <comment ref="A24" authorId="2">
      <text>
        <r>
          <rPr>
            <b/>
            <sz val="9"/>
            <rFont val="ＭＳ Ｐゴシック"/>
            <family val="3"/>
          </rPr>
          <t>R1.11
東部・高城より30部　移行</t>
        </r>
        <r>
          <rPr>
            <sz val="9"/>
            <rFont val="ＭＳ Ｐゴシック"/>
            <family val="3"/>
          </rPr>
          <t xml:space="preserve">
</t>
        </r>
      </text>
    </comment>
    <comment ref="J34" authorId="2">
      <text>
        <r>
          <rPr>
            <b/>
            <sz val="9"/>
            <rFont val="ＭＳ Ｐゴシック"/>
            <family val="3"/>
          </rPr>
          <t>R2.5～
花高松を統合（700部）
R5.10
桃園の一部を統合</t>
        </r>
      </text>
    </comment>
    <comment ref="J33" authorId="2">
      <text>
        <r>
          <rPr>
            <sz val="9"/>
            <color indexed="10"/>
            <rFont val="ＭＳ Ｐゴシック"/>
            <family val="3"/>
          </rPr>
          <t>Ｈ２０．１２より、日吉町の一部を吸収</t>
        </r>
      </text>
    </comment>
    <comment ref="J32" authorId="2">
      <text>
        <r>
          <rPr>
            <b/>
            <sz val="9"/>
            <rFont val="ＭＳ Ｐゴシック"/>
            <family val="3"/>
          </rPr>
          <t>R3.10
新店
大分東部より分割。
一部津留よりエリア移動</t>
        </r>
      </text>
    </comment>
    <comment ref="J31" authorId="2">
      <text>
        <r>
          <rPr>
            <sz val="9"/>
            <rFont val="ＭＳ Ｐゴシック"/>
            <family val="3"/>
          </rPr>
          <t xml:space="preserve">H30.11～
下郡北へ一部移譲
</t>
        </r>
      </text>
    </comment>
    <comment ref="J30" authorId="2">
      <text>
        <r>
          <rPr>
            <sz val="9"/>
            <color indexed="10"/>
            <rFont val="ＭＳ Ｐゴシック"/>
            <family val="3"/>
          </rPr>
          <t>Ｈ23.5.1より下郡北を
吸収</t>
        </r>
        <r>
          <rPr>
            <sz val="9"/>
            <rFont val="ＭＳ Ｐゴシック"/>
            <family val="3"/>
          </rPr>
          <t xml:space="preserve">
H30.11～下郡北へ一部移譲</t>
        </r>
      </text>
    </comment>
    <comment ref="J29" authorId="2">
      <text>
        <r>
          <rPr>
            <sz val="9"/>
            <rFont val="ＭＳ Ｐゴシック"/>
            <family val="3"/>
          </rPr>
          <t>Ｈ26/2/1～羽田一部を吸収（500枚）
H30.6/1～　滝尾の一部を吸収(片島1～11組)</t>
        </r>
      </text>
    </comment>
    <comment ref="J28" authorId="3">
      <text>
        <r>
          <rPr>
            <b/>
            <sz val="9"/>
            <rFont val="ＭＳ Ｐゴシック"/>
            <family val="3"/>
          </rPr>
          <t>Ｈ３０年６月～
一部を藤の台へ譲渡</t>
        </r>
      </text>
    </comment>
    <comment ref="J22" authorId="2">
      <text>
        <r>
          <rPr>
            <b/>
            <sz val="9"/>
            <rFont val="ＭＳ Ｐゴシック"/>
            <family val="3"/>
          </rPr>
          <t>H31.4～
椎迫1-1組の
一部を吸収</t>
        </r>
      </text>
    </comment>
    <comment ref="J19" authorId="2">
      <text>
        <r>
          <rPr>
            <sz val="9"/>
            <rFont val="ＭＳ Ｐゴシック"/>
            <family val="3"/>
          </rPr>
          <t xml:space="preserve">Ｈ30/10/1～大道店を吸収
</t>
        </r>
      </text>
    </comment>
    <comment ref="J38" authorId="2">
      <text>
        <r>
          <rPr>
            <sz val="9"/>
            <rFont val="ＭＳ Ｐゴシック"/>
            <family val="3"/>
          </rPr>
          <t xml:space="preserve">H30.11～新設
津留・下郡の一部を吸収
</t>
        </r>
      </text>
    </comment>
    <comment ref="J36" authorId="2">
      <text>
        <r>
          <rPr>
            <sz val="9"/>
            <rFont val="ＭＳ Ｐゴシック"/>
            <family val="3"/>
          </rPr>
          <t>法勝台から２５０枚、猪野から３００枚移譲、１５０枚高城台へ譲渡
H30・11～
小池原を吸収</t>
        </r>
      </text>
    </comment>
    <comment ref="J35" authorId="2">
      <text>
        <r>
          <rPr>
            <sz val="9"/>
            <color indexed="14"/>
            <rFont val="ＭＳ Ｐ明朝"/>
            <family val="1"/>
          </rPr>
          <t>明野から１５０枚移譲</t>
        </r>
        <r>
          <rPr>
            <b/>
            <sz val="9"/>
            <color indexed="14"/>
            <rFont val="ＭＳ Ｐゴシック"/>
            <family val="3"/>
          </rPr>
          <t xml:space="preserve">
Ｈ１９．１．６より　明野高城台から明野北部へ店名変更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3">
      <text>
        <r>
          <rPr>
            <b/>
            <sz val="9"/>
            <rFont val="ＭＳ Ｐゴシック"/>
            <family val="3"/>
          </rPr>
          <t>Ｒ1.6.1　新店　大道より190枚・大分中央より80枚</t>
        </r>
        <r>
          <rPr>
            <sz val="9"/>
            <rFont val="ＭＳ Ｐゴシック"/>
            <family val="3"/>
          </rPr>
          <t xml:space="preserve">
</t>
        </r>
      </text>
    </comment>
    <comment ref="M29" authorId="2">
      <text>
        <r>
          <rPr>
            <b/>
            <sz val="9"/>
            <rFont val="ＭＳ Ｐゴシック"/>
            <family val="3"/>
          </rPr>
          <t>R1.11
高江より移譲
（1100部）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Ｒ5.8
朝日新聞　290部　合売化
（朝日　光吉敷戸販売店より）</t>
        </r>
      </text>
    </comment>
    <comment ref="M30" authorId="2">
      <text>
        <r>
          <rPr>
            <b/>
            <sz val="9"/>
            <rFont val="ＭＳ Ｐゴシック"/>
            <family val="3"/>
          </rPr>
          <t>Ｒ3.5
読売　戸次分、160部を
統合</t>
        </r>
      </text>
    </comment>
    <comment ref="M31" authorId="2">
      <text>
        <r>
          <rPr>
            <b/>
            <sz val="9"/>
            <rFont val="ＭＳ Ｐゴシック"/>
            <family val="3"/>
          </rPr>
          <t>Ｒ3.5
読売　戸次分、210部を
統合</t>
        </r>
      </text>
    </comment>
    <comment ref="M32" authorId="2">
      <text>
        <r>
          <rPr>
            <b/>
            <sz val="9"/>
            <rFont val="ＭＳ Ｐゴシック"/>
            <family val="3"/>
          </rPr>
          <t>Ｒ3.5
読売　戸次分、80部を
統合</t>
        </r>
      </text>
    </comment>
    <comment ref="D18" authorId="2">
      <text>
        <r>
          <rPr>
            <b/>
            <sz val="9"/>
            <rFont val="ＭＳ Ｐゴシック"/>
            <family val="3"/>
          </rPr>
          <t>R3.10
廃店
大津・津留・牧・下郡北へ分割</t>
        </r>
      </text>
    </comment>
    <comment ref="D13" authorId="2">
      <text>
        <r>
          <rPr>
            <b/>
            <sz val="9"/>
            <rFont val="ＭＳ Ｐゴシック"/>
            <family val="3"/>
          </rPr>
          <t>Ｈ30.4～
明野中央から明野へ店名変更
（明野北部・南部を吸収）</t>
        </r>
        <r>
          <rPr>
            <sz val="9"/>
            <rFont val="ＭＳ Ｐゴシック"/>
            <family val="3"/>
          </rPr>
          <t xml:space="preserve">
R1.10
明野東部より150部　</t>
        </r>
      </text>
    </comment>
    <comment ref="G27" authorId="2">
      <text>
        <r>
          <rPr>
            <b/>
            <sz val="9"/>
            <rFont val="ＭＳ Ｐゴシック"/>
            <family val="3"/>
          </rPr>
          <t>Ｒ3.11
毎日（産経）　光吉・鴛野より一部を吸収</t>
        </r>
      </text>
    </comment>
    <comment ref="G29" authorId="2">
      <text>
        <r>
          <rPr>
            <b/>
            <sz val="9"/>
            <rFont val="ＭＳ Ｐゴシック"/>
            <family val="3"/>
          </rPr>
          <t>Ｒ3.11
毎日（産経）　光吉・鴛野より一部を吸収</t>
        </r>
      </text>
    </comment>
    <comment ref="G30" authorId="2">
      <text>
        <r>
          <rPr>
            <b/>
            <sz val="9"/>
            <rFont val="ＭＳ Ｐゴシック"/>
            <family val="3"/>
          </rPr>
          <t>Ｒ3.11
毎日（産経）　光吉・鴛野より一部を吸収</t>
        </r>
      </text>
    </comment>
    <comment ref="G12" authorId="2">
      <text>
        <r>
          <rPr>
            <b/>
            <sz val="9"/>
            <rFont val="ＭＳ Ｐゴシック"/>
            <family val="3"/>
          </rPr>
          <t>R4.4
滝尾より店名変更</t>
        </r>
      </text>
    </comment>
    <comment ref="A10" authorId="2">
      <text>
        <r>
          <rPr>
            <b/>
            <sz val="9"/>
            <rFont val="ＭＳ Ｐゴシック"/>
            <family val="3"/>
          </rPr>
          <t>R4.5～　店名を大道から大分西部へ変更、一部エリアを大分中央・中島へ移譲</t>
        </r>
      </text>
    </comment>
    <comment ref="A8" authorId="2">
      <text>
        <r>
          <rPr>
            <b/>
            <sz val="9"/>
            <rFont val="ＭＳ Ｐゴシック"/>
            <family val="3"/>
          </rPr>
          <t>R4.5月～　大分西部の一部を吸収</t>
        </r>
      </text>
    </comment>
    <comment ref="M22" authorId="2">
      <text>
        <r>
          <rPr>
            <b/>
            <sz val="9"/>
            <rFont val="ＭＳ Ｐゴシック"/>
            <family val="3"/>
          </rPr>
          <t>Ｒ5.7
朝日新聞　240部　合売化
（朝日　稙田販売店より）
Ｒ5.7.11
朝日新聞240→190へ変更</t>
        </r>
      </text>
    </comment>
    <comment ref="M27" authorId="2">
      <text>
        <r>
          <rPr>
            <b/>
            <sz val="9"/>
            <rFont val="ＭＳ Ｐゴシック"/>
            <family val="3"/>
          </rPr>
          <t>Ｒ5.8
朝日新聞　250部　合売化
（朝日　光吉敷戸販売店より）</t>
        </r>
      </text>
    </comment>
    <comment ref="M28" authorId="2">
      <text>
        <r>
          <rPr>
            <b/>
            <sz val="9"/>
            <rFont val="ＭＳ Ｐゴシック"/>
            <family val="3"/>
          </rPr>
          <t>Ｒ5.8
朝日新聞　240部　合売化
（朝日　光吉敷戸販売店より）</t>
        </r>
      </text>
    </comment>
    <comment ref="D32" authorId="2">
      <text>
        <r>
          <rPr>
            <b/>
            <sz val="9"/>
            <rFont val="ＭＳ Ｐゴシック"/>
            <family val="3"/>
          </rPr>
          <t>R5.8
廃店
大分合同
光吉・宮崎台鴛野・中判田・敷戸・鴛野南部へ分割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2">
      <text>
        <r>
          <rPr>
            <b/>
            <sz val="9"/>
            <rFont val="ＭＳ Ｐゴシック"/>
            <family val="3"/>
          </rPr>
          <t>R5.7
廃店
大分合同
国分緑が丘・宗方・富士見雄城台・わさだへ分割</t>
        </r>
      </text>
    </comment>
    <comment ref="D8" authorId="5">
      <text>
        <r>
          <rPr>
            <b/>
            <sz val="9"/>
            <rFont val="MS P ゴシック"/>
            <family val="3"/>
          </rPr>
          <t>R5.12
日経新聞770部　合売化（日経新聞　大分中央店　廃店の為）</t>
        </r>
      </text>
    </comment>
    <comment ref="D10" authorId="5">
      <text>
        <r>
          <rPr>
            <b/>
            <sz val="9"/>
            <rFont val="MS P ゴシック"/>
            <family val="3"/>
          </rPr>
          <t>R5.12
日経新聞150部　合売化（日経新聞　大分中央店　廃店の為）</t>
        </r>
      </text>
    </comment>
    <comment ref="J46" authorId="5">
      <text>
        <r>
          <rPr>
            <b/>
            <sz val="9"/>
            <rFont val="MS P ゴシック"/>
            <family val="3"/>
          </rPr>
          <t>R5.10
廃店
高城と鶴崎三佐へ分割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Windows XP Mode</author>
  </authors>
  <commentList>
    <comment ref="G39" authorId="0">
      <text>
        <r>
          <rPr>
            <sz val="9"/>
            <color indexed="14"/>
            <rFont val="ＭＳ Ｐゴシック"/>
            <family val="3"/>
          </rPr>
          <t>速見を店名変更</t>
        </r>
      </text>
    </comment>
    <comment ref="M10" authorId="1">
      <text>
        <r>
          <rPr>
            <sz val="9"/>
            <color indexed="10"/>
            <rFont val="ＭＳ Ｐゴシック"/>
            <family val="3"/>
          </rPr>
          <t>Ｈ２３．５より中須賀へ
１５０枚譲渡
Ｈ25/7/1～亀川浜田の一部を吸収
Ｈ26/11/1～大学通り　と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Ｈ２２．４より、竹の内の一部を吸収
Ｈ２３．５より竹の内を
吸収</t>
        </r>
      </text>
    </comment>
    <comment ref="M14" authorId="1">
      <text>
        <r>
          <rPr>
            <b/>
            <sz val="9"/>
            <color indexed="10"/>
            <rFont val="ＭＳ Ｐゴシック"/>
            <family val="3"/>
          </rPr>
          <t>１１月１日より、若草・鶴見から店名変更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Ｈ２３．５より一部別府中央へ７００枚譲渡
Ｈ25.12.1～日経30枚含む</t>
        </r>
      </text>
    </comment>
    <comment ref="M15" authorId="1">
      <text>
        <r>
          <rPr>
            <sz val="9"/>
            <color indexed="10"/>
            <rFont val="ＭＳ Ｐゴシック"/>
            <family val="3"/>
          </rPr>
          <t>Ｈ２２．４より、南立石の一部を吸収
Ｈ２３．５より南立石から２００枚吸収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Ｈ２３．５より南立石から
１００枚吸収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1">
      <text>
        <r>
          <rPr>
            <sz val="9"/>
            <color indexed="10"/>
            <rFont val="ＭＳ Ｐゴシック"/>
            <family val="3"/>
          </rPr>
          <t>Ｈ２０．１より　浜町と海門寺が統合して店名変更
Ｈ２３．５より若草から９５０
枚吸収</t>
        </r>
      </text>
    </comment>
    <comment ref="M39" authorId="2">
      <text>
        <r>
          <rPr>
            <sz val="9"/>
            <rFont val="ＭＳ Ｐゴシック"/>
            <family val="3"/>
          </rPr>
          <t xml:space="preserve">24/5～豊岡支店を吸収
</t>
        </r>
      </text>
    </comment>
    <comment ref="M13" authorId="2">
      <text>
        <r>
          <rPr>
            <sz val="9"/>
            <color indexed="10"/>
            <rFont val="ＭＳ Ｐゴシック"/>
            <family val="3"/>
          </rPr>
          <t>中須賀支店を吸収し店名を北石垣から別府北部へ変更
Ｈ26/11/1～別府石垣　と店名変更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0"/>
            <rFont val="ＭＳ Ｐゴシック"/>
            <family val="3"/>
          </rPr>
          <t>Ｈ25/7/1～亀川浜田の一部を吸収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sz val="10"/>
            <rFont val="ＭＳ Ｐゴシック"/>
            <family val="3"/>
          </rPr>
          <t>26/9/1～読売20枚含む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1">
      <text>
        <r>
          <rPr>
            <b/>
            <sz val="9"/>
            <rFont val="ＭＳ Ｐゴシック"/>
            <family val="3"/>
          </rPr>
          <t>Ｒ1.9
萱籠地区　20枚
安心院より移譲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Ｒ4.10
毎日　湯布院分を統合（産経含む）
R5.10
湯布院東部より店名変更
湯布院西部を統合
</t>
        </r>
      </text>
    </comment>
    <comment ref="G10" authorId="1">
      <text>
        <r>
          <rPr>
            <b/>
            <sz val="9"/>
            <rFont val="ＭＳ Ｐゴシック"/>
            <family val="3"/>
          </rPr>
          <t xml:space="preserve">H29.2より、東山地区を合同（東山）へ譲渡
</t>
        </r>
      </text>
    </comment>
    <comment ref="A8" authorId="1">
      <text>
        <r>
          <rPr>
            <b/>
            <sz val="9"/>
            <rFont val="ＭＳ Ｐゴシック"/>
            <family val="3"/>
          </rPr>
          <t>Ｒ2.8～
荘園へ一部分割</t>
        </r>
      </text>
    </comment>
    <comment ref="D13" authorId="1">
      <text>
        <r>
          <rPr>
            <b/>
            <sz val="9"/>
            <rFont val="ＭＳ Ｐゴシック"/>
            <family val="3"/>
          </rPr>
          <t>R.2.8
上人・亀川統合
店名⇒別府北部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1">
      <text>
        <r>
          <rPr>
            <b/>
            <sz val="9"/>
            <rFont val="ＭＳ Ｐゴシック"/>
            <family val="3"/>
          </rPr>
          <t>Ｒ2.8～別府中央より一部分割。新店</t>
        </r>
      </text>
    </comment>
    <comment ref="A11" authorId="1">
      <text>
        <r>
          <rPr>
            <b/>
            <sz val="9"/>
            <rFont val="ＭＳ Ｐゴシック"/>
            <family val="3"/>
          </rPr>
          <t xml:space="preserve">R2.10
亀川を吸収して、上人町より店名変更
</t>
        </r>
      </text>
    </comment>
    <comment ref="A59" authorId="1">
      <text>
        <r>
          <rPr>
            <b/>
            <sz val="9"/>
            <rFont val="ＭＳ Ｐゴシック"/>
            <family val="3"/>
          </rPr>
          <t>R4.10
廃店（産経含む）
東部・湯布院西部へ分割</t>
        </r>
      </text>
    </comment>
    <comment ref="M59" authorId="1">
      <text>
        <r>
          <rPr>
            <b/>
            <sz val="9"/>
            <rFont val="ＭＳ Ｐゴシック"/>
            <family val="3"/>
          </rPr>
          <t>Ｒ4.10
毎日　湯布院分を統合（産経含む）
R5.10
廃店
湯布院東部へ統合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Windows XP Mode</author>
    <author>MNOC_USER</author>
    <author>PC-222_k-fujisao</author>
  </authors>
  <commentList>
    <comment ref="D60" authorId="0">
      <text>
        <r>
          <rPr>
            <sz val="9"/>
            <rFont val="ＭＳ Ｐゴシック"/>
            <family val="3"/>
          </rPr>
          <t>Ｈ31.3～
毎日10枚含む真玉地区を、大分合同真玉へ移管
Ｒ3.4～
高田より店名変更
Ｒ3.8
読売　北馬城高野へ40部移譲</t>
        </r>
      </text>
    </comment>
    <comment ref="M48" authorId="1">
      <text>
        <r>
          <rPr>
            <sz val="9"/>
            <rFont val="ＭＳ Ｐゴシック"/>
            <family val="3"/>
          </rPr>
          <t>Ｈ25/2/1～朝日守実を
吸収
H28/2/1～一部を合同・玖珠へ移譲</t>
        </r>
      </text>
    </comment>
    <comment ref="M20" authorId="2">
      <text>
        <r>
          <rPr>
            <sz val="9"/>
            <rFont val="ＭＳ Ｐゴシック"/>
            <family val="3"/>
          </rPr>
          <t>Ｈ26/2/1～朝日院内を吸収
H28/5/1～読売院内を吸収
H29/12/1～朝日円座を吸収</t>
        </r>
      </text>
    </comment>
    <comment ref="M68" authorId="3">
      <text>
        <r>
          <rPr>
            <sz val="9"/>
            <rFont val="ＭＳ Ｐゴシック"/>
            <family val="3"/>
          </rPr>
          <t>H31.3～
毎日真玉10枚含む、
真玉エリアを朝日高田より移管
Ｒ1.7.1～
西日本新聞　高田より真玉地区の20枚を移譲</t>
        </r>
      </text>
    </comment>
    <comment ref="M67" authorId="3">
      <text>
        <r>
          <rPr>
            <sz val="9"/>
            <rFont val="ＭＳ Ｐゴシック"/>
            <family val="3"/>
          </rPr>
          <t>Ｈ31.3～
朝日香々地より移管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Ｈ31.4～
駅川、善光寺、柳ヶ浦を統合し、四日市から店名変更
R2.2
善導寺（新店）を分割
駅川・四日市より四日市販売店へ名称変更
毎日新聞　善光寺より10部移動</t>
        </r>
      </text>
    </comment>
    <comment ref="M45" authorId="3">
      <text>
        <r>
          <rPr>
            <b/>
            <sz val="9"/>
            <rFont val="ＭＳ Ｐゴシック"/>
            <family val="3"/>
          </rPr>
          <t>Ｒ1.6～
毎日新聞　羅漢寺を
吸収　50部</t>
        </r>
      </text>
    </comment>
    <comment ref="J60" authorId="2">
      <text>
        <r>
          <rPr>
            <b/>
            <sz val="9"/>
            <rFont val="ＭＳ Ｐゴシック"/>
            <family val="3"/>
          </rPr>
          <t>R1.7.1～
真玉エリア　20枚を大分合同　真玉へ
Ｒ3.8
読売　北馬城高野へ30部移譲</t>
        </r>
      </text>
    </comment>
    <comment ref="M21" authorId="2">
      <text>
        <r>
          <rPr>
            <b/>
            <sz val="9"/>
            <rFont val="ＭＳ Ｐゴシック"/>
            <family val="3"/>
          </rPr>
          <t>Ｒ1.9
萱籠地区　20枚
安心院へ譲渡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2">
      <text>
        <r>
          <rPr>
            <b/>
            <sz val="9"/>
            <rFont val="ＭＳ Ｐゴシック"/>
            <family val="3"/>
          </rPr>
          <t>H29.8～　毎日・高田販売店へ一部譲渡
Ｒ3.8
読売　北馬城高野へ20部移譲</t>
        </r>
      </text>
    </comment>
    <comment ref="A11" authorId="2">
      <text>
        <r>
          <rPr>
            <b/>
            <sz val="9"/>
            <rFont val="ＭＳ Ｐゴシック"/>
            <family val="3"/>
          </rPr>
          <t>H28.3～　柳ヶ浦販売店の一部を吸収、販売店名を変更
R3.4
長洲・柳ヶ浦東部より店名変更</t>
        </r>
      </text>
    </comment>
    <comment ref="A12" authorId="2">
      <text>
        <r>
          <rPr>
            <b/>
            <sz val="9"/>
            <rFont val="ＭＳ Ｐゴシック"/>
            <family val="3"/>
          </rPr>
          <t>H28.3～　長洲販売店へ一部移譲、販売店名を変更</t>
        </r>
      </text>
    </comment>
    <comment ref="G11" authorId="0">
      <text>
        <r>
          <rPr>
            <sz val="9"/>
            <color indexed="14"/>
            <rFont val="ＭＳ Ｐゴシック"/>
            <family val="3"/>
          </rPr>
          <t>長洲を吸収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rFont val="ＭＳ Ｐゴシック"/>
            <family val="3"/>
          </rPr>
          <t>宇佐駅前を店名変更
Ｒ3.7
毎日・朝日・西日本を統合</t>
        </r>
      </text>
    </comment>
    <comment ref="A34" authorId="2">
      <text>
        <r>
          <rPr>
            <sz val="9"/>
            <rFont val="ＭＳ Ｐゴシック"/>
            <family val="3"/>
          </rPr>
          <t xml:space="preserve">中津北部を吸収
</t>
        </r>
      </text>
    </comment>
    <comment ref="A38" authorId="2">
      <text>
        <r>
          <rPr>
            <b/>
            <sz val="9"/>
            <rFont val="ＭＳ Ｐゴシック"/>
            <family val="3"/>
          </rPr>
          <t>H28.8～真坂地区を
合同・真坂へ40枚移譲
Ｒ1.12
朝日新聞　大幡へ毎日新聞100部を預ける。今津へ10部譲渡</t>
        </r>
      </text>
    </comment>
    <comment ref="A60" authorId="2">
      <text>
        <r>
          <rPr>
            <b/>
            <sz val="9"/>
            <rFont val="ＭＳ Ｐゴシック"/>
            <family val="3"/>
          </rPr>
          <t>H29.8～　毎日・宇佐販売店より、一部吸収
Ｒ3.8
読売　北馬城高野へ30部移譲</t>
        </r>
      </text>
    </comment>
    <comment ref="A37" authorId="2">
      <text>
        <r>
          <rPr>
            <b/>
            <sz val="9"/>
            <rFont val="ＭＳ Ｐゴシック"/>
            <family val="3"/>
          </rPr>
          <t>Ｒ1.12
大幡より10部　譲渡</t>
        </r>
      </text>
    </comment>
    <comment ref="M36" authorId="2">
      <text>
        <r>
          <rPr>
            <b/>
            <sz val="9"/>
            <rFont val="ＭＳ Ｐゴシック"/>
            <family val="3"/>
          </rPr>
          <t xml:space="preserve">R2.2
今津へ50部移譲
</t>
        </r>
      </text>
    </comment>
    <comment ref="M37" authorId="2">
      <text>
        <r>
          <rPr>
            <b/>
            <sz val="9"/>
            <rFont val="ＭＳ Ｐゴシック"/>
            <family val="3"/>
          </rPr>
          <t>R2.2
大幡より50部移譲</t>
        </r>
      </text>
    </comment>
    <comment ref="D38" authorId="2">
      <text>
        <r>
          <rPr>
            <b/>
            <sz val="9"/>
            <rFont val="ＭＳ Ｐゴシック"/>
            <family val="3"/>
          </rPr>
          <t>R2.2
如水を統合（300部）</t>
        </r>
      </text>
    </comment>
    <comment ref="A10" authorId="2">
      <text>
        <r>
          <rPr>
            <b/>
            <sz val="9"/>
            <rFont val="ＭＳ Ｐゴシック"/>
            <family val="3"/>
          </rPr>
          <t>Ｒ2.2
朝日新聞　四日市へ10部移動
Ｒ4.12
法鏡寺より60部移譲</t>
        </r>
      </text>
    </comment>
    <comment ref="J9" authorId="2">
      <text>
        <r>
          <rPr>
            <b/>
            <sz val="9"/>
            <rFont val="ＭＳ Ｐゴシック"/>
            <family val="3"/>
          </rPr>
          <t>Ｒ2.3.17
長洲・四日市より分割
Ｒ3.8
読売　北馬城高野へ10部移譲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Ｒ2.3.17
長洲・四日市より分割</t>
        </r>
      </text>
    </comment>
    <comment ref="J34" authorId="2">
      <text>
        <r>
          <rPr>
            <b/>
            <sz val="9"/>
            <rFont val="ＭＳ Ｐゴシック"/>
            <family val="3"/>
          </rPr>
          <t>Ｒ2.4
大幡を統合</t>
        </r>
      </text>
    </comment>
    <comment ref="D10" authorId="2">
      <text>
        <r>
          <rPr>
            <b/>
            <sz val="9"/>
            <rFont val="ＭＳ Ｐゴシック"/>
            <family val="3"/>
          </rPr>
          <t>R2.2
駅川・四日市より分割して新店として設置</t>
        </r>
      </text>
    </comment>
    <comment ref="D11" authorId="3">
      <text>
        <r>
          <rPr>
            <b/>
            <sz val="9"/>
            <rFont val="ＭＳ Ｐゴシック"/>
            <family val="3"/>
          </rPr>
          <t>Ｈ31.4～
宇佐を吸収し、
長洲から店名変更
Ｒ3.8
読売　北馬城高野へ30部移譲</t>
        </r>
      </text>
    </comment>
    <comment ref="G9" authorId="2">
      <text>
        <r>
          <rPr>
            <b/>
            <sz val="9"/>
            <rFont val="ＭＳ Ｐゴシック"/>
            <family val="3"/>
          </rPr>
          <t>Ｒ3.7
北馬城高橋の一部を統合</t>
        </r>
      </text>
    </comment>
    <comment ref="D43" authorId="2">
      <text>
        <r>
          <rPr>
            <b/>
            <sz val="9"/>
            <rFont val="ＭＳ Ｐゴシック"/>
            <family val="3"/>
          </rPr>
          <t>R3.5
合同　真坂へ60部委託</t>
        </r>
      </text>
    </comment>
    <comment ref="M44" authorId="2">
      <text>
        <r>
          <rPr>
            <b/>
            <sz val="9"/>
            <rFont val="ＭＳ Ｐゴシック"/>
            <family val="3"/>
          </rPr>
          <t>Ｒ4.5
朝日　三光より60部
受託</t>
        </r>
      </text>
    </comment>
    <comment ref="A13" authorId="2">
      <text>
        <r>
          <rPr>
            <b/>
            <sz val="9"/>
            <rFont val="ＭＳ Ｐゴシック"/>
            <family val="3"/>
          </rPr>
          <t>Ｒ4.12
新店・法鏡寺より分割</t>
        </r>
      </text>
    </comment>
    <comment ref="A24" authorId="2">
      <text>
        <r>
          <rPr>
            <b/>
            <sz val="9"/>
            <rFont val="ＭＳ Ｐゴシック"/>
            <family val="3"/>
          </rPr>
          <t>Ｒ4.12
廃店
善光寺と四日市へ分割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Windows XP Mode</author>
    <author>PC-222_k-fujisao</author>
    <author>user010@城戸 武広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>Ｈ２２．４より、毎日安岐分１１０枚含む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Ｈ２２．４より、毎日安岐分２１０枚含む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>Ｈ２２．４より、日田西部を吸収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Ｈ２２．４より、杵築東部を吸収
</t>
        </r>
        <r>
          <rPr>
            <b/>
            <sz val="9"/>
            <rFont val="ＭＳ Ｐゴシック"/>
            <family val="3"/>
          </rPr>
          <t>Ｈ30.4～
熊野地区を杵築へ移譲
Ｒ1.8.1～
朝日新聞270部・毎日新聞10部を
譲り受ける（Ａ杵築・Ｍ杵築）</t>
        </r>
      </text>
    </comment>
    <comment ref="M8" authorId="1">
      <text>
        <r>
          <rPr>
            <sz val="9"/>
            <rFont val="ＭＳ Ｐゴシック"/>
            <family val="3"/>
          </rPr>
          <t xml:space="preserve">Ｈ24/7/1～
西日本新聞を吸収
</t>
        </r>
      </text>
    </comment>
    <comment ref="J47" authorId="1">
      <text>
        <r>
          <rPr>
            <sz val="9"/>
            <rFont val="ＭＳ Ｐゴシック"/>
            <family val="3"/>
          </rPr>
          <t xml:space="preserve">日経40枚含む
</t>
        </r>
      </text>
    </comment>
    <comment ref="M68" authorId="0">
      <text>
        <r>
          <rPr>
            <b/>
            <sz val="9"/>
            <rFont val="ＭＳ Ｐゴシック"/>
            <family val="3"/>
          </rPr>
          <t>H30.8月～
西日本・玖珠の一部を吸収
朝日・森の一部を吸収
毎日70含む
Ｒ4.11
新店　玖珠より分割</t>
        </r>
      </text>
    </comment>
    <comment ref="M69" authorId="2">
      <text>
        <r>
          <rPr>
            <b/>
            <sz val="9"/>
            <rFont val="ＭＳ Ｐゴシック"/>
            <family val="3"/>
          </rPr>
          <t>H30.8月～
西日本・玖珠の一部を吸収
毎日10含む</t>
        </r>
      </text>
    </comment>
    <comment ref="M70" authorId="2">
      <text>
        <r>
          <rPr>
            <b/>
            <sz val="9"/>
            <rFont val="ＭＳ Ｐゴシック"/>
            <family val="3"/>
          </rPr>
          <t>H30.8月～
西日本・玖珠の一部を吸収
朝日・森の一部を吸収
毎日50含む</t>
        </r>
      </text>
    </comment>
    <comment ref="M71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M72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M17" authorId="2">
      <text>
        <r>
          <rPr>
            <b/>
            <sz val="9"/>
            <rFont val="ＭＳ Ｐゴシック"/>
            <family val="3"/>
          </rPr>
          <t>Ｒ.1.5.1
旭日販売店を統合
武蔵北部より店名変更</t>
        </r>
      </text>
    </comment>
    <comment ref="J31" authorId="0">
      <text>
        <r>
          <rPr>
            <b/>
            <sz val="9"/>
            <rFont val="ＭＳ Ｐゴシック"/>
            <family val="3"/>
          </rPr>
          <t>Ｒ1.8.1～
朝日新聞300部・毎日新聞30部・西日本20部を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0">
      <text>
        <r>
          <rPr>
            <b/>
            <sz val="9"/>
            <rFont val="ＭＳ Ｐゴシック"/>
            <family val="3"/>
          </rPr>
          <t>Ｒ1.8.1～
朝日新聞300部・毎日新聞20部を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J20" authorId="0">
      <text>
        <r>
          <rPr>
            <sz val="9"/>
            <rFont val="ＭＳ Ｐゴシック"/>
            <family val="3"/>
          </rPr>
          <t>Ｒ2.5
国東南部を統合
国東北部より店名変更
R2.11
毎日・朝日　国東を統合</t>
        </r>
      </text>
    </comment>
    <comment ref="M49" authorId="0">
      <text>
        <r>
          <rPr>
            <b/>
            <sz val="9"/>
            <rFont val="ＭＳ Ｐゴシック"/>
            <family val="3"/>
          </rPr>
          <t>R3.10
日田東部を吸収</t>
        </r>
      </text>
    </comment>
    <comment ref="M74" authorId="3">
      <text>
        <r>
          <rPr>
            <b/>
            <sz val="9"/>
            <rFont val="MS P ゴシック"/>
            <family val="3"/>
          </rPr>
          <t xml:space="preserve">R4.11～新店
玖珠販売店から日出生地区を吸収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51" authorId="0">
      <text>
        <r>
          <rPr>
            <sz val="9"/>
            <rFont val="ＭＳ Ｐゴシック"/>
            <family val="3"/>
          </rPr>
          <t xml:space="preserve">H31.3～
一部エリアを大分合同
「海辺下ノ江」へ移管
</t>
        </r>
        <r>
          <rPr>
            <b/>
            <sz val="9"/>
            <rFont val="ＭＳ Ｐゴシック"/>
            <family val="3"/>
          </rPr>
          <t>Ｈ31.4～
熊﨑を吸収</t>
        </r>
      </text>
    </comment>
    <comment ref="M63" authorId="1">
      <text>
        <r>
          <rPr>
            <sz val="9"/>
            <color indexed="10"/>
            <rFont val="ＭＳ Ｐゴシック"/>
            <family val="3"/>
          </rPr>
          <t>Ｈ１９．４より　野津戸上を吸収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b/>
            <sz val="9"/>
            <rFont val="ＭＳ Ｐゴシック"/>
            <family val="3"/>
          </rPr>
          <t>Ｈ31.3～
朝日臼杵より
一部エリアを移管
Ｒ2.4～
臼杵江無田の一部を統合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玉来を吸収
</t>
        </r>
      </text>
    </comment>
    <comment ref="M27" authorId="1">
      <text>
        <r>
          <rPr>
            <sz val="9"/>
            <rFont val="ＭＳ Ｐゴシック"/>
            <family val="3"/>
          </rPr>
          <t xml:space="preserve">Ｈ22.12～
玉来を統合。玉来毎日60枚含む
Ｈ23.5～
毎日50枚含む（竹田）
毎日40枚含む（玉来）
</t>
        </r>
        <r>
          <rPr>
            <b/>
            <sz val="9"/>
            <rFont val="ＭＳ Ｐゴシック"/>
            <family val="3"/>
          </rPr>
          <t>Ｈ31.4～
入田の一部を吸収
R2.2～
竹田東部を統合（1080部）</t>
        </r>
      </text>
    </comment>
    <comment ref="M36" authorId="1">
      <text>
        <r>
          <rPr>
            <b/>
            <sz val="9"/>
            <rFont val="ＭＳ Ｐゴシック"/>
            <family val="3"/>
          </rPr>
          <t>H28.3～　都野販売店を吸収
R3.9
城原白丹へ白丹地区を譲渡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H28.4より川登販売店吸収、販売店名を変更
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Ｈ２１．１２より、毎日分７０枚含む
Ｈ25/7/1～朝日30枚
Ｒ2.4～
緒方北部と統合
店名を緒方</t>
        </r>
      </text>
    </comment>
    <comment ref="M14" authorId="2">
      <text>
        <r>
          <rPr>
            <b/>
            <sz val="9"/>
            <rFont val="ＭＳ Ｐゴシック"/>
            <family val="3"/>
          </rPr>
          <t>R2.2
朝日新聞　三重を統合
（510部）
R4.4
三重より、店名変更</t>
        </r>
      </text>
    </comment>
    <comment ref="G28" authorId="3">
      <text>
        <r>
          <rPr>
            <sz val="9"/>
            <rFont val="ＭＳ Ｐゴシック"/>
            <family val="3"/>
          </rPr>
          <t xml:space="preserve">H29.5.1～
一部地域（30部）を
OG荻＊へ譲渡
</t>
        </r>
        <r>
          <rPr>
            <sz val="9"/>
            <color indexed="10"/>
            <rFont val="ＭＳ Ｐゴシック"/>
            <family val="3"/>
          </rPr>
          <t xml:space="preserve">
H29.9.1～
一部地域（90部）を
OG城原と入田へ譲渡</t>
        </r>
      </text>
    </comment>
    <comment ref="M37" authorId="3">
      <text>
        <r>
          <rPr>
            <sz val="9"/>
            <rFont val="ＭＳ Ｐゴシック"/>
            <family val="3"/>
          </rPr>
          <t xml:space="preserve">H29.5.1～
菅生地区（30部）を
YY玉来から移譲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28" authorId="3">
      <text>
        <r>
          <rPr>
            <sz val="9"/>
            <color indexed="10"/>
            <rFont val="ＭＳ Ｐゴシック"/>
            <family val="3"/>
          </rPr>
          <t xml:space="preserve">Ｈ29.9.1～
YY玉来の一部を吸収
</t>
        </r>
        <r>
          <rPr>
            <sz val="9"/>
            <color indexed="8"/>
            <rFont val="ＭＳ Ｐゴシック"/>
            <family val="3"/>
          </rPr>
          <t>R3.9
城原より城原白丹へん名変更。白丹地区を久住より統合。</t>
        </r>
      </text>
    </comment>
    <comment ref="M8" authorId="3">
      <text>
        <r>
          <rPr>
            <b/>
            <sz val="9"/>
            <rFont val="ＭＳ Ｐゴシック"/>
            <family val="3"/>
          </rPr>
          <t>Ｈ３１.０２～
毎日１０枚
朝日２０枚
読売６０枚　含む</t>
        </r>
      </text>
    </comment>
    <comment ref="M9" authorId="3">
      <text>
        <r>
          <rPr>
            <b/>
            <sz val="9"/>
            <rFont val="ＭＳ Ｐゴシック"/>
            <family val="3"/>
          </rPr>
          <t>Ｈ３１.０２～
毎日　２０枚
朝日　４０枚
読売１００枚　含む</t>
        </r>
      </text>
    </comment>
    <comment ref="M51" authorId="1">
      <text>
        <r>
          <rPr>
            <sz val="9"/>
            <rFont val="ＭＳ Ｐゴシック"/>
            <family val="3"/>
          </rPr>
          <t>黒島1部
H31.3～　朝日佐志生を吸収</t>
        </r>
      </text>
    </comment>
    <comment ref="A51" authorId="1">
      <text>
        <r>
          <rPr>
            <b/>
            <sz val="9"/>
            <rFont val="ＭＳ Ｐゴシック"/>
            <family val="3"/>
          </rPr>
          <t>R1.12.10
臼杵西部販売店と統合</t>
        </r>
      </text>
    </comment>
    <comment ref="M55" authorId="1">
      <text>
        <r>
          <rPr>
            <sz val="9"/>
            <color indexed="10"/>
            <rFont val="ＭＳ Ｐゴシック"/>
            <family val="3"/>
          </rPr>
          <t>Ｈ２２．１より、臼杵千代田の一部を吸収</t>
        </r>
      </text>
    </comment>
    <comment ref="M54" authorId="1">
      <text>
        <r>
          <rPr>
            <sz val="9"/>
            <color indexed="10"/>
            <rFont val="ＭＳ Ｐゴシック"/>
            <family val="3"/>
          </rPr>
          <t xml:space="preserve">Ｈ２２．１より、臼杵千代田の一部を吸収
</t>
        </r>
        <r>
          <rPr>
            <sz val="9"/>
            <rFont val="ＭＳ Ｐゴシック"/>
            <family val="3"/>
          </rPr>
          <t>Ｒ1.8.1～南津留を吸収</t>
        </r>
      </text>
    </comment>
    <comment ref="M52" authorId="1">
      <text>
        <r>
          <rPr>
            <b/>
            <sz val="9"/>
            <rFont val="ＭＳ Ｐゴシック"/>
            <family val="3"/>
          </rPr>
          <t>Ｒ2.4～
臼杵江無田の一部を統合</t>
        </r>
      </text>
    </comment>
  </commentList>
</comments>
</file>

<file path=xl/comments6.xml><?xml version="1.0" encoding="utf-8"?>
<comments xmlns="http://schemas.openxmlformats.org/spreadsheetml/2006/main">
  <authors>
    <author>MNOC_USER</author>
    <author>PC-222_k-fujisao</author>
  </authors>
  <commentList>
    <comment ref="M30" authorId="0">
      <text>
        <r>
          <rPr>
            <b/>
            <sz val="9"/>
            <rFont val="ＭＳ Ｐゴシック"/>
            <family val="3"/>
          </rPr>
          <t>H29.7～塩屋販売店の一部吸収
Ｒ３.１１
朝日　佐伯南部・北部より吸収</t>
        </r>
      </text>
    </comment>
    <comment ref="G28" authorId="1">
      <text>
        <r>
          <rPr>
            <b/>
            <sz val="9"/>
            <rFont val="ＭＳ Ｐゴシック"/>
            <family val="3"/>
          </rPr>
          <t>H29.12.7～
佐伯岩倉から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0">
      <text>
        <r>
          <rPr>
            <b/>
            <sz val="9"/>
            <rFont val="ＭＳ Ｐゴシック"/>
            <family val="3"/>
          </rPr>
          <t>H31.4～
朝日・日経の鶴見地区を吸収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保戸島20部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保戸島20部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H28.8～上浦地区を合同へ移譲
H29.2～宇目・本匠地区を合同へ譲渡
大入島50部
</t>
        </r>
      </text>
    </comment>
    <comment ref="M28" authorId="0">
      <text>
        <r>
          <rPr>
            <b/>
            <sz val="9"/>
            <rFont val="ＭＳ Ｐゴシック"/>
            <family val="3"/>
          </rPr>
          <t>Ｒ３.１１
朝日　佐伯南部・北部より吸収</t>
        </r>
      </text>
    </comment>
    <comment ref="M42" authorId="0">
      <text>
        <r>
          <rPr>
            <b/>
            <sz val="9"/>
            <rFont val="ＭＳ Ｐゴシック"/>
            <family val="3"/>
          </rPr>
          <t>H28/7/1～切畑販売店を統合し、販売店名を弥生へ変更
H30/8/1～朝日・佐伯中央より。該当エリアを吸収
Ｒ1.10～本匠を吸収。店名を弥生・本匠へ変更。</t>
        </r>
      </text>
    </comment>
    <comment ref="M46" authorId="0">
      <text>
        <r>
          <rPr>
            <sz val="9"/>
            <rFont val="ＭＳ Ｐゴシック"/>
            <family val="3"/>
          </rPr>
          <t>深島6～7部
H31.4～　朝日の蒲江地区を吸収</t>
        </r>
      </text>
    </comment>
    <comment ref="M47" authorId="0">
      <text>
        <r>
          <rPr>
            <b/>
            <sz val="9"/>
            <rFont val="ＭＳ Ｐゴシック"/>
            <family val="3"/>
          </rPr>
          <t>H31.4～
朝日・日経の米水津地区
を吸収</t>
        </r>
      </text>
    </comment>
    <comment ref="M10" authorId="0">
      <text>
        <r>
          <rPr>
            <b/>
            <sz val="9"/>
            <rFont val="ＭＳ Ｐゴシック"/>
            <family val="3"/>
          </rPr>
          <t xml:space="preserve">R1.10～　津久見立花を吸収。店名を津久見千怒立花へ変更
保戸島100部(旧津久見立花エリア)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Ｒ3.2
宮本町・上宮本町150部を津久見中央より移譲
高洲町50部を津久見中央へ移管</t>
        </r>
      </text>
    </comment>
    <comment ref="M9" authorId="0">
      <text>
        <r>
          <rPr>
            <b/>
            <sz val="9"/>
            <rFont val="ＭＳ Ｐゴシック"/>
            <family val="3"/>
          </rPr>
          <t>R1.10～　津久見西部を吸収
R3.2～津久見堅徳を統合、津久見南部より店名変更
宮本町・上宮本町150部を津久見千怒立花へ移管
高洲町50部を津久見千怒立花より移譲</t>
        </r>
      </text>
    </comment>
    <comment ref="D27" authorId="0">
      <text>
        <r>
          <rPr>
            <b/>
            <sz val="9"/>
            <rFont val="ＭＳ Ｐゴシック"/>
            <family val="3"/>
          </rPr>
          <t>Ｒ3.11
新店　佐伯北部・南部の海崎地区
R4.2
廃店
大分合同　海崎へ
R6.4
大分合同より分割</t>
        </r>
      </text>
    </comment>
    <comment ref="M29" authorId="0">
      <text>
        <r>
          <rPr>
            <b/>
            <sz val="9"/>
            <rFont val="ＭＳ Ｐゴシック"/>
            <family val="3"/>
          </rPr>
          <t>Ｒ３.１１
朝日　佐伯南部・北部より吸収</t>
        </r>
        <r>
          <rPr>
            <sz val="9"/>
            <rFont val="ＭＳ Ｐゴシック"/>
            <family val="3"/>
          </rPr>
          <t xml:space="preserve">
</t>
        </r>
      </text>
    </comment>
    <comment ref="M27" authorId="0">
      <text>
        <r>
          <rPr>
            <b/>
            <sz val="9"/>
            <rFont val="ＭＳ Ｐゴシック"/>
            <family val="3"/>
          </rPr>
          <t>Ｒ4.2
朝日　海崎を吸収（日経40部含む）
R6.4
朝日（日経含む）を分割</t>
        </r>
      </text>
    </comment>
  </commentList>
</comments>
</file>

<file path=xl/sharedStrings.xml><?xml version="1.0" encoding="utf-8"?>
<sst xmlns="http://schemas.openxmlformats.org/spreadsheetml/2006/main" count="1026" uniqueCount="457">
  <si>
    <t>サイズ</t>
  </si>
  <si>
    <t>(地区部数)</t>
  </si>
  <si>
    <t>(折込数)</t>
  </si>
  <si>
    <t>販売店名</t>
  </si>
  <si>
    <t>大分中央</t>
  </si>
  <si>
    <t>大分西部</t>
  </si>
  <si>
    <t>大分東部</t>
  </si>
  <si>
    <t>滝尾</t>
  </si>
  <si>
    <t>南春日</t>
  </si>
  <si>
    <t>南大分</t>
  </si>
  <si>
    <t>津留</t>
  </si>
  <si>
    <t>古国府</t>
  </si>
  <si>
    <t>明野</t>
  </si>
  <si>
    <t>舞鶴</t>
  </si>
  <si>
    <t>三浦</t>
  </si>
  <si>
    <t>上野ヶ丘</t>
  </si>
  <si>
    <t>畑中</t>
  </si>
  <si>
    <t>羽屋</t>
  </si>
  <si>
    <t>明野南部</t>
  </si>
  <si>
    <t>地区合計</t>
  </si>
  <si>
    <t>明野東部</t>
  </si>
  <si>
    <t>宗方</t>
  </si>
  <si>
    <t>明治</t>
  </si>
  <si>
    <t>鶴崎</t>
  </si>
  <si>
    <t>賀来</t>
  </si>
  <si>
    <t>森町</t>
  </si>
  <si>
    <t>大在</t>
  </si>
  <si>
    <t>坂ノ市</t>
  </si>
  <si>
    <t>寒田</t>
  </si>
  <si>
    <t>光吉</t>
  </si>
  <si>
    <t>稙田西部</t>
  </si>
  <si>
    <t>戸次・宮崎＊</t>
  </si>
  <si>
    <t>吉野＊</t>
  </si>
  <si>
    <t>別保</t>
  </si>
  <si>
    <t>松岡＊</t>
  </si>
  <si>
    <t>別府中央</t>
  </si>
  <si>
    <t>石垣</t>
  </si>
  <si>
    <t>亀川駅前</t>
  </si>
  <si>
    <t>別府南部</t>
  </si>
  <si>
    <t>別府西部</t>
  </si>
  <si>
    <t>亀川四ノ湯</t>
  </si>
  <si>
    <t>鉄輪</t>
  </si>
  <si>
    <t>上人</t>
  </si>
  <si>
    <t>荘園</t>
  </si>
  <si>
    <t>亀川</t>
  </si>
  <si>
    <t>流川</t>
  </si>
  <si>
    <t>南石垣</t>
  </si>
  <si>
    <t>鶴見</t>
  </si>
  <si>
    <t>実相寺</t>
  </si>
  <si>
    <t>東荘園</t>
  </si>
  <si>
    <t>山の手</t>
  </si>
  <si>
    <t>東山</t>
  </si>
  <si>
    <t>野口</t>
  </si>
  <si>
    <t>速見郡</t>
  </si>
  <si>
    <t>日出</t>
  </si>
  <si>
    <t>野津原＊</t>
  </si>
  <si>
    <t>今市＊</t>
  </si>
  <si>
    <t>挟間学園台</t>
  </si>
  <si>
    <t>向の原＊</t>
  </si>
  <si>
    <t>小野屋＊</t>
  </si>
  <si>
    <t>庄内＊</t>
  </si>
  <si>
    <t>湯平＊</t>
  </si>
  <si>
    <t>湯布院西部＊</t>
  </si>
  <si>
    <t>阿蘇野</t>
  </si>
  <si>
    <t>三光</t>
  </si>
  <si>
    <t>上ノ原＊</t>
  </si>
  <si>
    <t>真坂</t>
  </si>
  <si>
    <t>真坂＊</t>
  </si>
  <si>
    <t>洞門＊</t>
  </si>
  <si>
    <t>平田＊</t>
  </si>
  <si>
    <t>守実＊</t>
  </si>
  <si>
    <t>安心院＊</t>
  </si>
  <si>
    <t>宇佐市</t>
  </si>
  <si>
    <t>宇佐</t>
  </si>
  <si>
    <t>北馬城</t>
  </si>
  <si>
    <t>和間</t>
  </si>
  <si>
    <t>中津市</t>
  </si>
  <si>
    <t>中津中央</t>
  </si>
  <si>
    <t>中津南部</t>
  </si>
  <si>
    <t>中津</t>
  </si>
  <si>
    <t>大幡</t>
  </si>
  <si>
    <t>中津東部</t>
  </si>
  <si>
    <t>小楠</t>
  </si>
  <si>
    <t>宮永</t>
  </si>
  <si>
    <t>豊後高田市</t>
  </si>
  <si>
    <t>高田</t>
  </si>
  <si>
    <t>豊後高田</t>
  </si>
  <si>
    <t>都甲＊</t>
  </si>
  <si>
    <t>田染＊</t>
  </si>
  <si>
    <t>香々地</t>
  </si>
  <si>
    <t>香々地＊</t>
  </si>
  <si>
    <t>真玉</t>
  </si>
  <si>
    <t>田原＊</t>
  </si>
  <si>
    <t>東国東郡</t>
  </si>
  <si>
    <t>姫島</t>
  </si>
  <si>
    <t>安岐</t>
  </si>
  <si>
    <t>武蔵</t>
  </si>
  <si>
    <t>富来</t>
  </si>
  <si>
    <t>岐部＊</t>
  </si>
  <si>
    <t>来ノ浦＊</t>
  </si>
  <si>
    <t>安岐下原＊</t>
  </si>
  <si>
    <t>西安岐＊</t>
  </si>
  <si>
    <t>西武蔵朝来＊</t>
  </si>
  <si>
    <t>杵築市</t>
  </si>
  <si>
    <t>杵築</t>
  </si>
  <si>
    <t>杵築西部</t>
  </si>
  <si>
    <t>日田市</t>
  </si>
  <si>
    <t>日田</t>
  </si>
  <si>
    <t>月隈</t>
  </si>
  <si>
    <t>天ヶ瀬</t>
  </si>
  <si>
    <t>天ヶ瀬西部</t>
  </si>
  <si>
    <t>大山</t>
  </si>
  <si>
    <t>津江</t>
  </si>
  <si>
    <t>前津江</t>
  </si>
  <si>
    <t>玖珠郡</t>
  </si>
  <si>
    <t>恵良＊</t>
  </si>
  <si>
    <t>中村＊</t>
  </si>
  <si>
    <t>三重</t>
  </si>
  <si>
    <t>千歳＊</t>
  </si>
  <si>
    <t>大野町＊</t>
  </si>
  <si>
    <t>朝地＊</t>
  </si>
  <si>
    <t>菅尾</t>
  </si>
  <si>
    <t>野津東部</t>
  </si>
  <si>
    <t>竹田市</t>
  </si>
  <si>
    <t>竹田</t>
  </si>
  <si>
    <t>玉来</t>
  </si>
  <si>
    <t>久住＊</t>
  </si>
  <si>
    <t>佐賀関西部</t>
  </si>
  <si>
    <t>臼杵市</t>
  </si>
  <si>
    <t>臼杵中央</t>
  </si>
  <si>
    <t>臼杵</t>
  </si>
  <si>
    <t>佐志生＊</t>
  </si>
  <si>
    <t>熊崎＊</t>
  </si>
  <si>
    <t>臼杵港町</t>
  </si>
  <si>
    <t>津久見市</t>
  </si>
  <si>
    <t>津久見</t>
  </si>
  <si>
    <t>日代＊</t>
  </si>
  <si>
    <t>佐伯市</t>
  </si>
  <si>
    <t>佐伯中央</t>
  </si>
  <si>
    <t>鶴岡</t>
  </si>
  <si>
    <t>佐伯堅田</t>
  </si>
  <si>
    <t>佐伯鶴見</t>
  </si>
  <si>
    <t>上浦津井＊</t>
  </si>
  <si>
    <t>直川＊</t>
  </si>
  <si>
    <t>米水津</t>
  </si>
  <si>
    <t>広    　告    　主</t>
  </si>
  <si>
    <t>折込総部数</t>
  </si>
  <si>
    <t>備    考</t>
  </si>
  <si>
    <t>ﾍﾟｰｼﾞ計</t>
  </si>
  <si>
    <t>上田・豊饒</t>
  </si>
  <si>
    <t>44340</t>
  </si>
  <si>
    <t>44211</t>
  </si>
  <si>
    <t>44203</t>
  </si>
  <si>
    <t>44209</t>
  </si>
  <si>
    <t>44320</t>
  </si>
  <si>
    <t>44210</t>
  </si>
  <si>
    <t>44204</t>
  </si>
  <si>
    <t>44460</t>
  </si>
  <si>
    <t>44208</t>
  </si>
  <si>
    <t>44207</t>
  </si>
  <si>
    <t>44205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</si>
  <si>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</si>
  <si>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</si>
  <si>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</si>
  <si>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</si>
  <si>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</si>
  <si>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</si>
  <si>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</si>
  <si>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MM　毎日新聞</t>
  </si>
  <si>
    <t>AA　朝日新聞</t>
  </si>
  <si>
    <t>YY　読売新聞</t>
  </si>
  <si>
    <t>OG  大分合同新聞</t>
  </si>
  <si>
    <t>NN  西日本新聞</t>
  </si>
  <si>
    <t>大幡今津</t>
  </si>
  <si>
    <t>　別府市</t>
  </si>
  <si>
    <t>　宇佐市</t>
  </si>
  <si>
    <t>　杵築市</t>
  </si>
  <si>
    <t>　日田市</t>
  </si>
  <si>
    <t>　竹田市</t>
  </si>
  <si>
    <t>　臼杵市</t>
  </si>
  <si>
    <t>　津久見市</t>
  </si>
  <si>
    <t>　佐伯市</t>
  </si>
  <si>
    <t>中津駅前通</t>
  </si>
  <si>
    <t>武蔵南部＊</t>
  </si>
  <si>
    <t>直入＊</t>
  </si>
  <si>
    <t>大分市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</si>
  <si>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</si>
  <si>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</si>
  <si>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</si>
  <si>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</si>
  <si>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</si>
  <si>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</si>
  <si>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</si>
  <si>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</si>
  <si>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</si>
  <si>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</si>
  <si>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</si>
  <si>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</si>
  <si>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</si>
  <si>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</si>
  <si>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</si>
  <si>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</si>
  <si>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</si>
  <si>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</si>
  <si>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別府市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</si>
  <si>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</si>
  <si>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</si>
  <si>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</si>
  <si>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</si>
  <si>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</si>
  <si>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</si>
  <si>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</si>
  <si>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</si>
  <si>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</si>
  <si>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</si>
  <si>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</si>
  <si>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</si>
  <si>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</si>
  <si>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</si>
  <si>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</si>
  <si>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</si>
  <si>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</si>
  <si>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</si>
  <si>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</si>
  <si>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</si>
  <si>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　大分市</t>
  </si>
  <si>
    <t>　速見郡</t>
  </si>
  <si>
    <t>　中津市</t>
  </si>
  <si>
    <t>　豊後高田市</t>
  </si>
  <si>
    <t>　東国東郡</t>
  </si>
  <si>
    <t>　玖珠郡</t>
  </si>
  <si>
    <t>立石＊</t>
  </si>
  <si>
    <t>中山香＊</t>
  </si>
  <si>
    <t>上村＊</t>
  </si>
  <si>
    <t>大神＊</t>
  </si>
  <si>
    <t>日出川崎＊</t>
  </si>
  <si>
    <t>四日市</t>
  </si>
  <si>
    <t>西の台</t>
  </si>
  <si>
    <t>光町・朝見</t>
  </si>
  <si>
    <t>日出＊</t>
  </si>
  <si>
    <t>日田三隈</t>
  </si>
  <si>
    <t xml:space="preserve">  荻＊</t>
  </si>
  <si>
    <t>挟間中央＊</t>
  </si>
  <si>
    <t>大分中央</t>
  </si>
  <si>
    <t>NＫ  日本経済新聞</t>
  </si>
  <si>
    <t>NN  西日本新聞</t>
  </si>
  <si>
    <t>OG  大分合同新聞</t>
  </si>
  <si>
    <t>AA　朝日新聞</t>
  </si>
  <si>
    <t>YY　読売新聞</t>
  </si>
  <si>
    <t>光吉敷戸</t>
  </si>
  <si>
    <t>津留</t>
  </si>
  <si>
    <t>折　　込　　日</t>
  </si>
  <si>
    <t>折　　込　　日</t>
  </si>
  <si>
    <t>折　　込　　日</t>
  </si>
  <si>
    <t>日田</t>
  </si>
  <si>
    <t>日出東部</t>
  </si>
  <si>
    <t>三保</t>
  </si>
  <si>
    <t>日田光岡</t>
  </si>
  <si>
    <t>配布数</t>
  </si>
  <si>
    <t>部　数</t>
  </si>
  <si>
    <t>部　数</t>
  </si>
  <si>
    <t>野津原</t>
  </si>
  <si>
    <t>宇佐・駅川</t>
  </si>
  <si>
    <t>大根川・四西</t>
  </si>
  <si>
    <t>柳ヶ浦・四東</t>
  </si>
  <si>
    <t>豊後大野市</t>
  </si>
  <si>
    <t>44212</t>
  </si>
  <si>
    <t>　豊後大野市</t>
  </si>
  <si>
    <t>【旧下毛郡】</t>
  </si>
  <si>
    <t>【旧宇佐郡】</t>
  </si>
  <si>
    <t>【旧西国東郡】</t>
  </si>
  <si>
    <t>【旧北海部郡】</t>
  </si>
  <si>
    <t>【旧大分郡野津原町】</t>
  </si>
  <si>
    <t>【旧日田郡】</t>
  </si>
  <si>
    <t>【旧直入郡】</t>
  </si>
  <si>
    <t>【旧大野郡野津町】</t>
  </si>
  <si>
    <t>【旧南海部郡】</t>
  </si>
  <si>
    <t>由布市</t>
  </si>
  <si>
    <t>44213</t>
  </si>
  <si>
    <t>地区合計</t>
  </si>
  <si>
    <t>佐伯長島</t>
  </si>
  <si>
    <t>　由布市</t>
  </si>
  <si>
    <t>【旧佐伯市】</t>
  </si>
  <si>
    <t>【旧臼杵市】</t>
  </si>
  <si>
    <t>【旧竹田市】</t>
  </si>
  <si>
    <t>【旧日田市】</t>
  </si>
  <si>
    <t>【旧杵築市】</t>
  </si>
  <si>
    <t>【旧豊後高田市】</t>
  </si>
  <si>
    <t>【旧中津市】</t>
  </si>
  <si>
    <t>【旧宇佐市】</t>
  </si>
  <si>
    <t>44214</t>
  </si>
  <si>
    <t>国東市</t>
  </si>
  <si>
    <t>　国東市</t>
  </si>
  <si>
    <t>南大分西部</t>
  </si>
  <si>
    <t>若草</t>
  </si>
  <si>
    <t>明野北部</t>
  </si>
  <si>
    <t>佐田・深見*</t>
  </si>
  <si>
    <t>別府中央</t>
  </si>
  <si>
    <t>院　内＊</t>
  </si>
  <si>
    <t>北馬城高野</t>
  </si>
  <si>
    <t>鶴居中央町</t>
  </si>
  <si>
    <t>今津</t>
  </si>
  <si>
    <t>海辺・下ノ江＊</t>
  </si>
  <si>
    <t>下郷・柿坂＊</t>
  </si>
  <si>
    <t>富士見雄城台</t>
  </si>
  <si>
    <t>戸次・上坂＊</t>
  </si>
  <si>
    <t>竹田・玉来＊</t>
  </si>
  <si>
    <t>宇佐中央長洲</t>
  </si>
  <si>
    <t>善光寺・天津</t>
  </si>
  <si>
    <t>城南・賀来</t>
  </si>
  <si>
    <t>高城</t>
  </si>
  <si>
    <t>桃園</t>
  </si>
  <si>
    <t>大在城原</t>
  </si>
  <si>
    <t>大在浜</t>
  </si>
  <si>
    <t>医大ヶ丘＊</t>
  </si>
  <si>
    <t>宗方</t>
  </si>
  <si>
    <t>敷戸＊</t>
  </si>
  <si>
    <t>鴛野南部＊</t>
  </si>
  <si>
    <t>中判田＊</t>
  </si>
  <si>
    <t>扇山</t>
  </si>
  <si>
    <t>別府南部</t>
  </si>
  <si>
    <t>松岡判田</t>
  </si>
  <si>
    <t>鶴崎三佐</t>
  </si>
  <si>
    <t>佐賀関中央</t>
  </si>
  <si>
    <t>宮崎・敷戸</t>
  </si>
  <si>
    <t>天間</t>
  </si>
  <si>
    <t>西部・南部</t>
  </si>
  <si>
    <t>飯田＊</t>
  </si>
  <si>
    <t>上野町金池南</t>
  </si>
  <si>
    <t>杵築・守江＊</t>
  </si>
  <si>
    <t>浅海井</t>
  </si>
  <si>
    <t>大学通り</t>
  </si>
  <si>
    <t>別府石垣</t>
  </si>
  <si>
    <t>清川＊</t>
  </si>
  <si>
    <t>高田・玉津</t>
  </si>
  <si>
    <t>大分高田</t>
  </si>
  <si>
    <t>伊美・竹田津＊</t>
  </si>
  <si>
    <t>国分・緑が丘＊</t>
  </si>
  <si>
    <t>中島</t>
  </si>
  <si>
    <t>野津中央</t>
  </si>
  <si>
    <t>　　　 TＥL　 092-471-1122</t>
  </si>
  <si>
    <t>　　　 FAX　 092-474-6466</t>
  </si>
  <si>
    <t>旧市内 計</t>
  </si>
  <si>
    <t>新市内 計</t>
  </si>
  <si>
    <t>（小 計）</t>
  </si>
  <si>
    <t>【旧速見郡】</t>
  </si>
  <si>
    <t>ＦAX　０９２-４７４-６４６６</t>
  </si>
  <si>
    <t>ＴＥＬ　０９２-４７１-１１２２</t>
  </si>
  <si>
    <t>重岡＊</t>
  </si>
  <si>
    <t>小野市＊</t>
  </si>
  <si>
    <t>佐伯南部</t>
  </si>
  <si>
    <t>大分西部</t>
  </si>
  <si>
    <t>北山田＊</t>
  </si>
  <si>
    <t>塚脇＊</t>
  </si>
  <si>
    <t>春日*</t>
  </si>
  <si>
    <t>大分中島*</t>
  </si>
  <si>
    <t>大手長浜町*</t>
  </si>
  <si>
    <t>錦町*</t>
  </si>
  <si>
    <t>田室町*</t>
  </si>
  <si>
    <t>明磧</t>
  </si>
  <si>
    <t>犬飼＊</t>
  </si>
  <si>
    <t>犬飼西部＊</t>
  </si>
  <si>
    <t>光吉</t>
  </si>
  <si>
    <t>令和　　年　　月　　日</t>
  </si>
  <si>
    <t>宮崎台鴛野</t>
  </si>
  <si>
    <t>武蔵北・旭日＊</t>
  </si>
  <si>
    <t>大分駅南</t>
  </si>
  <si>
    <t>中央・中島S</t>
  </si>
  <si>
    <t>滝尾・明野S</t>
  </si>
  <si>
    <t>東部・高城S</t>
  </si>
  <si>
    <t>南大分S</t>
  </si>
  <si>
    <t>稙田・宗方S</t>
  </si>
  <si>
    <t>高城　</t>
  </si>
  <si>
    <t>羽田藤の台</t>
  </si>
  <si>
    <t>下郡</t>
  </si>
  <si>
    <t>牧</t>
  </si>
  <si>
    <t>下郡北</t>
  </si>
  <si>
    <t>川添志村</t>
  </si>
  <si>
    <t>坂ノ市北部＊</t>
  </si>
  <si>
    <t>坂ノ市南部＊</t>
  </si>
  <si>
    <t>丹生＊</t>
  </si>
  <si>
    <t>はさま＊</t>
  </si>
  <si>
    <t>わさだ</t>
  </si>
  <si>
    <t>別府南部S</t>
  </si>
  <si>
    <t>日出S</t>
  </si>
  <si>
    <t>湯布院S</t>
  </si>
  <si>
    <t>高田S</t>
  </si>
  <si>
    <t>日田S</t>
  </si>
  <si>
    <t>臼杵S</t>
  </si>
  <si>
    <t>津久見S</t>
  </si>
  <si>
    <t>津久見千怒立花</t>
  </si>
  <si>
    <t>佐伯西部S</t>
  </si>
  <si>
    <t>佐伯東部S</t>
  </si>
  <si>
    <t>弥生・本匠＊</t>
  </si>
  <si>
    <t>蒲江＊</t>
  </si>
  <si>
    <t>金池</t>
  </si>
  <si>
    <t>上野・古国府</t>
  </si>
  <si>
    <t>四日市</t>
  </si>
  <si>
    <t>長洲</t>
  </si>
  <si>
    <t>今津S</t>
  </si>
  <si>
    <t>石垣SE</t>
  </si>
  <si>
    <t>別府中央S</t>
  </si>
  <si>
    <t>荘園S</t>
  </si>
  <si>
    <t>別府北部</t>
  </si>
  <si>
    <t>鶴崎SE</t>
  </si>
  <si>
    <t>鶴崎森町SE</t>
  </si>
  <si>
    <t>高城E</t>
  </si>
  <si>
    <t>鶴崎E</t>
  </si>
  <si>
    <t>坂ノ市E</t>
  </si>
  <si>
    <t>上人・亀川SE</t>
  </si>
  <si>
    <t>日出E</t>
  </si>
  <si>
    <t>湯布院E</t>
  </si>
  <si>
    <t>善光寺E</t>
  </si>
  <si>
    <t>四日市E</t>
  </si>
  <si>
    <t>長洲･宇佐E</t>
  </si>
  <si>
    <t>中津中央SE</t>
  </si>
  <si>
    <t>今津E</t>
  </si>
  <si>
    <t>大幡SE</t>
  </si>
  <si>
    <t>大幡ME</t>
  </si>
  <si>
    <t>鶴居E</t>
  </si>
  <si>
    <t>日田E</t>
  </si>
  <si>
    <t>緒　方＊</t>
  </si>
  <si>
    <t>臼　杵E</t>
  </si>
  <si>
    <t>津久見E</t>
  </si>
  <si>
    <t>富来＊</t>
  </si>
  <si>
    <t>国東＊</t>
  </si>
  <si>
    <t>津久見中央</t>
  </si>
  <si>
    <t>津留E</t>
  </si>
  <si>
    <t>明野E</t>
  </si>
  <si>
    <t>長洲S</t>
  </si>
  <si>
    <t>城原白丹＊</t>
  </si>
  <si>
    <t>大津町</t>
  </si>
  <si>
    <t>南荘園</t>
  </si>
  <si>
    <t>鶴   見</t>
  </si>
  <si>
    <t>滝尾・下郡</t>
  </si>
  <si>
    <t>大分北部</t>
  </si>
  <si>
    <t>豊後大野中央</t>
  </si>
  <si>
    <t>大分西部S</t>
  </si>
  <si>
    <t>鶴見（鉄輪）ＳＥ</t>
  </si>
  <si>
    <t>玖珠＊</t>
  </si>
  <si>
    <t>日出生＊</t>
  </si>
  <si>
    <t>四日市SE</t>
  </si>
  <si>
    <t>法鏡寺SE</t>
  </si>
  <si>
    <t>善光寺SE</t>
  </si>
  <si>
    <t>明野東部Ｓ</t>
  </si>
  <si>
    <t>荏隈S</t>
  </si>
  <si>
    <t>碩田</t>
  </si>
  <si>
    <t>稙田</t>
  </si>
  <si>
    <t>湯布院＊</t>
  </si>
  <si>
    <t>海崎</t>
  </si>
  <si>
    <t>海崎NE</t>
  </si>
  <si>
    <t>豊後高田</t>
  </si>
  <si>
    <t>（06.04）</t>
  </si>
  <si>
    <t>宇佐S</t>
  </si>
  <si>
    <t>柳ヶ浦中央S</t>
  </si>
  <si>
    <t>中津西部SE</t>
  </si>
  <si>
    <t>中津東部SE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</si>
</sst>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88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sz val="11"/>
      <name val="HG丸ｺﾞｼｯｸM-PRO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b/>
      <sz val="10"/>
      <name val="ＭＳ Ｐゴシック"/>
      <family val="3"/>
    </font>
    <font>
      <sz val="11"/>
      <name val="ＭＳ Ｐゴシック"/>
      <family val="3"/>
    </font>
    <font>
      <sz val="9"/>
      <color indexed="14"/>
      <name val="ＭＳ Ｐ明朝"/>
      <family val="1"/>
    </font>
    <font>
      <b/>
      <sz val="9"/>
      <color indexed="14"/>
      <name val="ＭＳ Ｐゴシック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7"/>
      <color rgb="FFFF0000"/>
      <name val="ＭＳ 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ashed"/>
      <bottom style="thin"/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185" fontId="0" fillId="0" borderId="0" xfId="48" applyNumberFormat="1" applyFont="1" applyFill="1" applyAlignment="1">
      <alignment vertical="center"/>
    </xf>
    <xf numFmtId="185" fontId="10" fillId="0" borderId="0" xfId="48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5" xfId="48" applyNumberFormat="1" applyFont="1" applyFill="1" applyBorder="1" applyAlignment="1">
      <alignment horizontal="left"/>
    </xf>
    <xf numFmtId="185" fontId="16" fillId="0" borderId="16" xfId="0" applyNumberFormat="1" applyFont="1" applyFill="1" applyBorder="1" applyAlignment="1">
      <alignment/>
    </xf>
    <xf numFmtId="185" fontId="16" fillId="0" borderId="17" xfId="0" applyNumberFormat="1" applyFont="1" applyFill="1" applyBorder="1" applyAlignment="1">
      <alignment horizontal="center"/>
    </xf>
    <xf numFmtId="185" fontId="16" fillId="0" borderId="18" xfId="0" applyNumberFormat="1" applyFont="1" applyFill="1" applyBorder="1" applyAlignment="1">
      <alignment horizontal="centerContinuous" vertical="center"/>
    </xf>
    <xf numFmtId="185" fontId="16" fillId="0" borderId="19" xfId="48" applyNumberFormat="1" applyFont="1" applyFill="1" applyBorder="1" applyAlignment="1">
      <alignment horizontal="centerContinuous" vertical="center"/>
    </xf>
    <xf numFmtId="185" fontId="16" fillId="0" borderId="20" xfId="0" applyNumberFormat="1" applyFont="1" applyFill="1" applyBorder="1" applyAlignment="1">
      <alignment horizontal="center" vertical="center"/>
    </xf>
    <xf numFmtId="185" fontId="16" fillId="0" borderId="21" xfId="48" applyNumberFormat="1" applyFont="1" applyFill="1" applyBorder="1" applyAlignment="1">
      <alignment horizontal="centerContinuous" vertical="center"/>
    </xf>
    <xf numFmtId="185" fontId="18" fillId="0" borderId="0" xfId="48" applyNumberFormat="1" applyFont="1" applyFill="1" applyAlignment="1">
      <alignment vertical="top"/>
    </xf>
    <xf numFmtId="185" fontId="4" fillId="0" borderId="20" xfId="0" applyNumberFormat="1" applyFont="1" applyFill="1" applyBorder="1" applyAlignment="1">
      <alignment horizontal="centerContinuous" vertical="center"/>
    </xf>
    <xf numFmtId="185" fontId="17" fillId="0" borderId="19" xfId="0" applyNumberFormat="1" applyFont="1" applyFill="1" applyBorder="1" applyAlignment="1">
      <alignment horizontal="centerContinuous" vertical="center"/>
    </xf>
    <xf numFmtId="185" fontId="4" fillId="0" borderId="22" xfId="0" applyNumberFormat="1" applyFont="1" applyFill="1" applyBorder="1" applyAlignment="1">
      <alignment horizontal="centerContinuous" vertical="center"/>
    </xf>
    <xf numFmtId="185" fontId="4" fillId="0" borderId="21" xfId="0" applyNumberFormat="1" applyFont="1" applyFill="1" applyBorder="1" applyAlignment="1">
      <alignment horizontal="centerContinuous" vertical="center"/>
    </xf>
    <xf numFmtId="185" fontId="17" fillId="0" borderId="23" xfId="0" applyNumberFormat="1" applyFont="1" applyFill="1" applyBorder="1" applyAlignment="1">
      <alignment horizontal="centerContinuous" vertical="center"/>
    </xf>
    <xf numFmtId="185" fontId="17" fillId="0" borderId="24" xfId="0" applyNumberFormat="1" applyFont="1" applyBorder="1" applyAlignment="1">
      <alignment horizontal="center" vertical="center"/>
    </xf>
    <xf numFmtId="185" fontId="0" fillId="0" borderId="25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185" fontId="16" fillId="0" borderId="27" xfId="0" applyNumberFormat="1" applyFont="1" applyFill="1" applyBorder="1" applyAlignment="1">
      <alignment horizontal="center" vertical="center"/>
    </xf>
    <xf numFmtId="185" fontId="16" fillId="0" borderId="28" xfId="48" applyNumberFormat="1" applyFont="1" applyFill="1" applyBorder="1" applyAlignment="1">
      <alignment horizontal="center" vertical="center"/>
    </xf>
    <xf numFmtId="185" fontId="16" fillId="0" borderId="29" xfId="48" applyNumberFormat="1" applyFont="1" applyFill="1" applyBorder="1" applyAlignment="1">
      <alignment horizontal="center" vertical="center"/>
    </xf>
    <xf numFmtId="185" fontId="16" fillId="0" borderId="30" xfId="0" applyNumberFormat="1" applyFont="1" applyFill="1" applyBorder="1" applyAlignment="1">
      <alignment/>
    </xf>
    <xf numFmtId="185" fontId="17" fillId="0" borderId="25" xfId="49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85" fontId="4" fillId="0" borderId="31" xfId="0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4" fillId="0" borderId="33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distributed"/>
    </xf>
    <xf numFmtId="185" fontId="1" fillId="0" borderId="20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" vertical="center"/>
    </xf>
    <xf numFmtId="185" fontId="1" fillId="0" borderId="21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185" fontId="17" fillId="0" borderId="36" xfId="48" applyNumberFormat="1" applyFont="1" applyFill="1" applyBorder="1" applyAlignment="1">
      <alignment horizontal="centerContinuous" vertical="center"/>
    </xf>
    <xf numFmtId="185" fontId="18" fillId="0" borderId="37" xfId="48" applyNumberFormat="1" applyFont="1" applyFill="1" applyBorder="1" applyAlignment="1">
      <alignment horizontal="centerContinuous" vertical="center"/>
    </xf>
    <xf numFmtId="185" fontId="16" fillId="0" borderId="37" xfId="48" applyNumberFormat="1" applyFont="1" applyFill="1" applyBorder="1" applyAlignment="1">
      <alignment horizontal="centerContinuous" vertical="center"/>
    </xf>
    <xf numFmtId="185" fontId="16" fillId="0" borderId="38" xfId="48" applyNumberFormat="1" applyFont="1" applyFill="1" applyBorder="1" applyAlignment="1">
      <alignment horizontal="centerContinuous" vertical="center"/>
    </xf>
    <xf numFmtId="185" fontId="17" fillId="0" borderId="38" xfId="48" applyNumberFormat="1" applyFont="1" applyFill="1" applyBorder="1" applyAlignment="1">
      <alignment horizontal="centerContinuous" vertical="center"/>
    </xf>
    <xf numFmtId="185" fontId="17" fillId="0" borderId="37" xfId="49" applyNumberFormat="1" applyFont="1" applyFill="1" applyBorder="1" applyAlignment="1">
      <alignment horizontal="centerContinuous" vertical="center"/>
    </xf>
    <xf numFmtId="185" fontId="6" fillId="0" borderId="38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18" fillId="0" borderId="0" xfId="48" applyNumberFormat="1" applyFont="1" applyFill="1" applyBorder="1" applyAlignment="1">
      <alignment vertical="top"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43" xfId="48" applyNumberFormat="1" applyFont="1" applyFill="1" applyBorder="1" applyAlignment="1">
      <alignment horizontal="centerContinuous" vertical="center"/>
    </xf>
    <xf numFmtId="185" fontId="7" fillId="0" borderId="44" xfId="48" applyNumberFormat="1" applyFont="1" applyFill="1" applyBorder="1" applyAlignment="1">
      <alignment horizontal="center" vertical="center"/>
    </xf>
    <xf numFmtId="185" fontId="1" fillId="0" borderId="45" xfId="48" applyNumberFormat="1" applyFont="1" applyFill="1" applyBorder="1" applyAlignment="1">
      <alignment vertical="center"/>
    </xf>
    <xf numFmtId="185" fontId="7" fillId="0" borderId="46" xfId="48" applyNumberFormat="1" applyFont="1" applyFill="1" applyBorder="1" applyAlignment="1" quotePrefix="1">
      <alignment horizontal="center" vertical="center"/>
    </xf>
    <xf numFmtId="185" fontId="1" fillId="0" borderId="47" xfId="48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8" fillId="0" borderId="46" xfId="48" applyNumberFormat="1" applyFont="1" applyFill="1" applyBorder="1" applyAlignment="1">
      <alignment horizontal="center" vertical="center"/>
    </xf>
    <xf numFmtId="185" fontId="7" fillId="0" borderId="47" xfId="48" applyNumberFormat="1" applyFont="1" applyFill="1" applyBorder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ill="1" applyAlignment="1">
      <alignment/>
    </xf>
    <xf numFmtId="185" fontId="0" fillId="0" borderId="48" xfId="48" applyNumberFormat="1" applyFont="1" applyFill="1" applyBorder="1" applyAlignment="1">
      <alignment horizontal="center" vertical="center"/>
    </xf>
    <xf numFmtId="185" fontId="14" fillId="0" borderId="49" xfId="48" applyNumberFormat="1" applyFont="1" applyFill="1" applyBorder="1" applyAlignment="1">
      <alignment horizontal="center" vertical="center"/>
    </xf>
    <xf numFmtId="185" fontId="0" fillId="0" borderId="29" xfId="48" applyNumberFormat="1" applyFont="1" applyFill="1" applyBorder="1" applyAlignment="1">
      <alignment horizontal="center" vertical="center"/>
    </xf>
    <xf numFmtId="185" fontId="14" fillId="0" borderId="33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 horizontal="distributed"/>
    </xf>
    <xf numFmtId="185" fontId="15" fillId="0" borderId="33" xfId="48" applyNumberFormat="1" applyFont="1" applyFill="1" applyBorder="1" applyAlignment="1">
      <alignment/>
    </xf>
    <xf numFmtId="185" fontId="14" fillId="0" borderId="52" xfId="48" applyNumberFormat="1" applyFont="1" applyFill="1" applyBorder="1" applyAlignment="1" applyProtection="1">
      <alignment/>
      <protection/>
    </xf>
    <xf numFmtId="185" fontId="5" fillId="0" borderId="50" xfId="48" applyNumberFormat="1" applyFont="1" applyFill="1" applyBorder="1" applyAlignment="1">
      <alignment/>
    </xf>
    <xf numFmtId="185" fontId="13" fillId="0" borderId="32" xfId="48" applyNumberFormat="1" applyFont="1" applyFill="1" applyBorder="1" applyAlignment="1">
      <alignment horizontal="distributed"/>
    </xf>
    <xf numFmtId="185" fontId="14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3" fillId="0" borderId="53" xfId="48" applyNumberFormat="1" applyFont="1" applyFill="1" applyBorder="1" applyAlignment="1">
      <alignment horizontal="distributed"/>
    </xf>
    <xf numFmtId="185" fontId="14" fillId="0" borderId="54" xfId="48" applyNumberFormat="1" applyFont="1" applyFill="1" applyBorder="1" applyAlignment="1" applyProtection="1">
      <alignment/>
      <protection/>
    </xf>
    <xf numFmtId="185" fontId="0" fillId="0" borderId="53" xfId="48" applyNumberFormat="1" applyFont="1" applyFill="1" applyBorder="1" applyAlignment="1">
      <alignment horizontal="distributed"/>
    </xf>
    <xf numFmtId="185" fontId="14" fillId="0" borderId="54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Continuous" shrinkToFit="1"/>
    </xf>
    <xf numFmtId="185" fontId="13" fillId="0" borderId="5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/>
    </xf>
    <xf numFmtId="185" fontId="14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14" fillId="0" borderId="58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14" fillId="0" borderId="37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" fillId="0" borderId="59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>
      <alignment/>
    </xf>
    <xf numFmtId="185" fontId="4" fillId="0" borderId="59" xfId="48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centerContinuous" shrinkToFit="1"/>
    </xf>
    <xf numFmtId="185" fontId="0" fillId="0" borderId="50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 horizontal="distributed"/>
    </xf>
    <xf numFmtId="185" fontId="0" fillId="0" borderId="27" xfId="48" applyNumberFormat="1" applyFont="1" applyFill="1" applyBorder="1" applyAlignment="1">
      <alignment/>
    </xf>
    <xf numFmtId="185" fontId="14" fillId="0" borderId="56" xfId="48" applyNumberFormat="1" applyFont="1" applyFill="1" applyBorder="1" applyAlignment="1" applyProtection="1">
      <alignment/>
      <protection/>
    </xf>
    <xf numFmtId="185" fontId="4" fillId="0" borderId="60" xfId="48" applyNumberFormat="1" applyFont="1" applyFill="1" applyBorder="1" applyAlignment="1">
      <alignment/>
    </xf>
    <xf numFmtId="49" fontId="1" fillId="0" borderId="0" xfId="48" applyNumberFormat="1" applyFont="1" applyFill="1" applyAlignment="1">
      <alignment/>
    </xf>
    <xf numFmtId="185" fontId="7" fillId="0" borderId="42" xfId="48" applyNumberFormat="1" applyFont="1" applyFill="1" applyBorder="1" applyAlignment="1">
      <alignment horizontal="center" vertical="center"/>
    </xf>
    <xf numFmtId="185" fontId="1" fillId="0" borderId="43" xfId="48" applyNumberFormat="1" applyFont="1" applyFill="1" applyBorder="1" applyAlignment="1">
      <alignment vertical="center"/>
    </xf>
    <xf numFmtId="185" fontId="0" fillId="0" borderId="61" xfId="48" applyNumberFormat="1" applyFont="1" applyFill="1" applyBorder="1" applyAlignment="1">
      <alignment horizontal="center" vertical="center"/>
    </xf>
    <xf numFmtId="185" fontId="14" fillId="0" borderId="62" xfId="48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4" fillId="0" borderId="63" xfId="48" applyNumberFormat="1" applyFont="1" applyFill="1" applyBorder="1" applyAlignment="1" applyProtection="1">
      <alignment/>
      <protection/>
    </xf>
    <xf numFmtId="185" fontId="14" fillId="0" borderId="63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0" borderId="64" xfId="48" applyNumberFormat="1" applyFont="1" applyFill="1" applyBorder="1" applyAlignment="1">
      <alignment horizontal="centerContinuous" shrinkToFit="1"/>
    </xf>
    <xf numFmtId="185" fontId="0" fillId="0" borderId="64" xfId="48" applyNumberFormat="1" applyFont="1" applyFill="1" applyBorder="1" applyAlignment="1">
      <alignment horizontal="distributed"/>
    </xf>
    <xf numFmtId="185" fontId="4" fillId="0" borderId="65" xfId="48" applyNumberFormat="1" applyFont="1" applyFill="1" applyBorder="1" applyAlignment="1">
      <alignment/>
    </xf>
    <xf numFmtId="185" fontId="0" fillId="0" borderId="64" xfId="48" applyNumberFormat="1" applyFont="1" applyFill="1" applyBorder="1" applyAlignment="1">
      <alignment horizontal="distributed"/>
    </xf>
    <xf numFmtId="185" fontId="15" fillId="0" borderId="63" xfId="48" applyNumberFormat="1" applyFont="1" applyFill="1" applyBorder="1" applyAlignment="1">
      <alignment/>
    </xf>
    <xf numFmtId="185" fontId="0" fillId="0" borderId="64" xfId="48" applyNumberFormat="1" applyFont="1" applyFill="1" applyBorder="1" applyAlignment="1">
      <alignment horizontal="center"/>
    </xf>
    <xf numFmtId="185" fontId="0" fillId="0" borderId="16" xfId="48" applyNumberFormat="1" applyFont="1" applyFill="1" applyBorder="1" applyAlignment="1">
      <alignment horizontal="center"/>
    </xf>
    <xf numFmtId="185" fontId="31" fillId="0" borderId="63" xfId="48" applyNumberFormat="1" applyFont="1" applyFill="1" applyBorder="1" applyAlignment="1">
      <alignment/>
    </xf>
    <xf numFmtId="185" fontId="14" fillId="0" borderId="66" xfId="48" applyNumberFormat="1" applyFont="1" applyFill="1" applyBorder="1" applyAlignment="1">
      <alignment/>
    </xf>
    <xf numFmtId="185" fontId="0" fillId="0" borderId="67" xfId="48" applyNumberFormat="1" applyFont="1" applyFill="1" applyBorder="1" applyAlignment="1">
      <alignment horizontal="distributed"/>
    </xf>
    <xf numFmtId="185" fontId="14" fillId="0" borderId="66" xfId="48" applyNumberFormat="1" applyFont="1" applyFill="1" applyBorder="1" applyAlignment="1" applyProtection="1">
      <alignment/>
      <protection/>
    </xf>
    <xf numFmtId="185" fontId="0" fillId="0" borderId="68" xfId="48" applyNumberFormat="1" applyFont="1" applyFill="1" applyBorder="1" applyAlignment="1">
      <alignment horizontal="distributed"/>
    </xf>
    <xf numFmtId="185" fontId="0" fillId="0" borderId="67" xfId="48" applyNumberFormat="1" applyFont="1" applyFill="1" applyBorder="1" applyAlignment="1">
      <alignment horizontal="distributed"/>
    </xf>
    <xf numFmtId="185" fontId="0" fillId="0" borderId="17" xfId="48" applyNumberFormat="1" applyFont="1" applyFill="1" applyBorder="1" applyAlignment="1">
      <alignment horizontal="center"/>
    </xf>
    <xf numFmtId="185" fontId="14" fillId="0" borderId="60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Border="1" applyAlignment="1">
      <alignment vertical="center"/>
    </xf>
    <xf numFmtId="185" fontId="5" fillId="0" borderId="0" xfId="48" applyNumberFormat="1" applyFont="1" applyFill="1" applyAlignment="1" quotePrefix="1">
      <alignment horizontal="centerContinuous" vertical="center"/>
    </xf>
    <xf numFmtId="185" fontId="0" fillId="0" borderId="0" xfId="48" applyNumberFormat="1" applyFill="1" applyAlignment="1">
      <alignment horizontal="centerContinuous" vertical="center"/>
    </xf>
    <xf numFmtId="185" fontId="0" fillId="0" borderId="68" xfId="48" applyNumberFormat="1" applyFont="1" applyFill="1" applyBorder="1" applyAlignment="1">
      <alignment horizontal="distributed"/>
    </xf>
    <xf numFmtId="185" fontId="5" fillId="0" borderId="68" xfId="48" applyNumberFormat="1" applyFont="1" applyFill="1" applyBorder="1" applyAlignment="1">
      <alignment horizontal="distributed"/>
    </xf>
    <xf numFmtId="185" fontId="15" fillId="0" borderId="66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1" fillId="0" borderId="55" xfId="48" applyNumberFormat="1" applyFont="1" applyFill="1" applyBorder="1" applyAlignment="1">
      <alignment vertical="center"/>
    </xf>
    <xf numFmtId="185" fontId="0" fillId="0" borderId="69" xfId="48" applyNumberFormat="1" applyFont="1" applyFill="1" applyBorder="1" applyAlignment="1">
      <alignment horizontal="distributed"/>
    </xf>
    <xf numFmtId="185" fontId="14" fillId="0" borderId="70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 horizontal="center" vertical="center"/>
    </xf>
    <xf numFmtId="185" fontId="4" fillId="0" borderId="59" xfId="48" applyNumberFormat="1" applyFont="1" applyFill="1" applyBorder="1" applyAlignment="1">
      <alignment/>
    </xf>
    <xf numFmtId="185" fontId="14" fillId="0" borderId="52" xfId="48" applyNumberFormat="1" applyFont="1" applyFill="1" applyBorder="1" applyAlignment="1">
      <alignment horizontal="right"/>
    </xf>
    <xf numFmtId="185" fontId="14" fillId="0" borderId="72" xfId="48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4" fillId="0" borderId="73" xfId="48" applyNumberFormat="1" applyFont="1" applyFill="1" applyBorder="1" applyAlignment="1">
      <alignment/>
    </xf>
    <xf numFmtId="185" fontId="5" fillId="0" borderId="53" xfId="48" applyNumberFormat="1" applyFont="1" applyFill="1" applyBorder="1" applyAlignment="1">
      <alignment/>
    </xf>
    <xf numFmtId="185" fontId="14" fillId="0" borderId="54" xfId="48" applyNumberFormat="1" applyFont="1" applyFill="1" applyBorder="1" applyAlignment="1">
      <alignment/>
    </xf>
    <xf numFmtId="185" fontId="15" fillId="0" borderId="74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distributed"/>
    </xf>
    <xf numFmtId="185" fontId="0" fillId="0" borderId="77" xfId="48" applyNumberFormat="1" applyFont="1" applyFill="1" applyBorder="1" applyAlignment="1">
      <alignment horizontal="center" vertical="center"/>
    </xf>
    <xf numFmtId="185" fontId="4" fillId="0" borderId="71" xfId="48" applyNumberFormat="1" applyFont="1" applyFill="1" applyBorder="1" applyAlignment="1">
      <alignment/>
    </xf>
    <xf numFmtId="185" fontId="0" fillId="0" borderId="78" xfId="48" applyNumberFormat="1" applyFont="1" applyFill="1" applyBorder="1" applyAlignment="1">
      <alignment/>
    </xf>
    <xf numFmtId="185" fontId="24" fillId="0" borderId="0" xfId="48" applyNumberFormat="1" applyFont="1" applyFill="1" applyAlignment="1">
      <alignment/>
    </xf>
    <xf numFmtId="185" fontId="14" fillId="0" borderId="74" xfId="48" applyNumberFormat="1" applyFont="1" applyFill="1" applyBorder="1" applyAlignment="1">
      <alignment/>
    </xf>
    <xf numFmtId="185" fontId="1" fillId="0" borderId="54" xfId="48" applyNumberFormat="1" applyFont="1" applyFill="1" applyBorder="1" applyAlignment="1">
      <alignment vertical="center"/>
    </xf>
    <xf numFmtId="185" fontId="4" fillId="0" borderId="79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185" fontId="0" fillId="0" borderId="80" xfId="48" applyNumberFormat="1" applyFont="1" applyFill="1" applyBorder="1" applyAlignment="1">
      <alignment horizontal="center" vertical="center"/>
    </xf>
    <xf numFmtId="185" fontId="0" fillId="0" borderId="81" xfId="48" applyNumberFormat="1" applyFont="1" applyFill="1" applyBorder="1" applyAlignment="1">
      <alignment horizontal="center" vertical="center"/>
    </xf>
    <xf numFmtId="185" fontId="14" fillId="0" borderId="52" xfId="48" applyNumberFormat="1" applyFont="1" applyFill="1" applyBorder="1" applyAlignment="1">
      <alignment/>
    </xf>
    <xf numFmtId="185" fontId="27" fillId="0" borderId="15" xfId="48" applyNumberFormat="1" applyFont="1" applyFill="1" applyBorder="1" applyAlignment="1">
      <alignment vertical="top"/>
    </xf>
    <xf numFmtId="185" fontId="0" fillId="0" borderId="55" xfId="48" applyNumberFormat="1" applyFont="1" applyFill="1" applyBorder="1" applyAlignment="1">
      <alignment/>
    </xf>
    <xf numFmtId="185" fontId="30" fillId="0" borderId="52" xfId="48" applyNumberFormat="1" applyFont="1" applyFill="1" applyBorder="1" applyAlignment="1" applyProtection="1">
      <alignment/>
      <protection/>
    </xf>
    <xf numFmtId="185" fontId="0" fillId="0" borderId="82" xfId="48" applyNumberFormat="1" applyFont="1" applyFill="1" applyBorder="1" applyAlignment="1">
      <alignment/>
    </xf>
    <xf numFmtId="185" fontId="26" fillId="0" borderId="15" xfId="48" applyNumberFormat="1" applyFont="1" applyFill="1" applyBorder="1" applyAlignment="1">
      <alignment/>
    </xf>
    <xf numFmtId="185" fontId="29" fillId="0" borderId="54" xfId="48" applyNumberFormat="1" applyFont="1" applyFill="1" applyBorder="1" applyAlignment="1">
      <alignment vertical="center" shrinkToFit="1"/>
    </xf>
    <xf numFmtId="0" fontId="0" fillId="0" borderId="79" xfId="0" applyFill="1" applyBorder="1" applyAlignment="1">
      <alignment shrinkToFit="1"/>
    </xf>
    <xf numFmtId="185" fontId="1" fillId="0" borderId="83" xfId="48" applyNumberFormat="1" applyFont="1" applyFill="1" applyBorder="1" applyAlignment="1">
      <alignment horizontal="centerContinuous" vertical="center"/>
    </xf>
    <xf numFmtId="185" fontId="1" fillId="0" borderId="84" xfId="48" applyNumberFormat="1" applyFont="1" applyFill="1" applyBorder="1" applyAlignment="1">
      <alignment horizontal="centerContinuous" vertical="center"/>
    </xf>
    <xf numFmtId="185" fontId="30" fillId="0" borderId="52" xfId="48" applyNumberFormat="1" applyFont="1" applyFill="1" applyBorder="1" applyAlignment="1" applyProtection="1">
      <alignment vertical="top"/>
      <protection/>
    </xf>
    <xf numFmtId="185" fontId="14" fillId="0" borderId="72" xfId="48" applyNumberFormat="1" applyFont="1" applyFill="1" applyBorder="1" applyAlignment="1">
      <alignment/>
    </xf>
    <xf numFmtId="185" fontId="0" fillId="0" borderId="85" xfId="48" applyNumberFormat="1" applyFont="1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185" fontId="4" fillId="0" borderId="86" xfId="48" applyNumberFormat="1" applyFont="1" applyFill="1" applyBorder="1" applyAlignment="1">
      <alignment/>
    </xf>
    <xf numFmtId="185" fontId="0" fillId="0" borderId="69" xfId="48" applyNumberFormat="1" applyFont="1" applyFill="1" applyBorder="1" applyAlignment="1">
      <alignment horizontal="distributed"/>
    </xf>
    <xf numFmtId="185" fontId="27" fillId="0" borderId="15" xfId="48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185" fontId="1" fillId="0" borderId="50" xfId="48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5" fontId="12" fillId="0" borderId="0" xfId="48" applyNumberFormat="1" applyFont="1" applyFill="1" applyAlignment="1">
      <alignment/>
    </xf>
    <xf numFmtId="185" fontId="0" fillId="0" borderId="50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 vertical="center"/>
    </xf>
    <xf numFmtId="185" fontId="14" fillId="0" borderId="52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 vertical="center"/>
    </xf>
    <xf numFmtId="185" fontId="0" fillId="0" borderId="87" xfId="48" applyNumberFormat="1" applyFont="1" applyFill="1" applyBorder="1" applyAlignment="1">
      <alignment horizontal="distributed"/>
    </xf>
    <xf numFmtId="185" fontId="14" fillId="0" borderId="74" xfId="48" applyNumberFormat="1" applyFont="1" applyFill="1" applyBorder="1" applyAlignment="1" applyProtection="1">
      <alignment/>
      <protection/>
    </xf>
    <xf numFmtId="185" fontId="0" fillId="0" borderId="27" xfId="48" applyNumberFormat="1" applyFont="1" applyFill="1" applyBorder="1" applyAlignment="1">
      <alignment horizontal="distributed" vertical="center"/>
    </xf>
    <xf numFmtId="185" fontId="0" fillId="0" borderId="56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4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4" fillId="0" borderId="70" xfId="48" applyNumberFormat="1" applyFont="1" applyFill="1" applyBorder="1" applyAlignment="1" applyProtection="1">
      <alignment/>
      <protection/>
    </xf>
    <xf numFmtId="0" fontId="24" fillId="0" borderId="50" xfId="48" applyNumberFormat="1" applyFont="1" applyFill="1" applyBorder="1" applyAlignment="1">
      <alignment/>
    </xf>
    <xf numFmtId="185" fontId="25" fillId="0" borderId="70" xfId="48" applyNumberFormat="1" applyFont="1" applyFill="1" applyBorder="1" applyAlignment="1" applyProtection="1">
      <alignment/>
      <protection/>
    </xf>
    <xf numFmtId="185" fontId="28" fillId="0" borderId="59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 horizontal="centerContinuous" vertical="center"/>
    </xf>
    <xf numFmtId="185" fontId="0" fillId="0" borderId="28" xfId="48" applyNumberFormat="1" applyFont="1" applyFill="1" applyBorder="1" applyAlignment="1">
      <alignment horizontal="center" vertical="center"/>
    </xf>
    <xf numFmtId="185" fontId="29" fillId="0" borderId="52" xfId="48" applyNumberFormat="1" applyFont="1" applyFill="1" applyBorder="1" applyAlignment="1">
      <alignment vertical="center"/>
    </xf>
    <xf numFmtId="185" fontId="4" fillId="0" borderId="11" xfId="48" applyNumberFormat="1" applyFont="1" applyFill="1" applyBorder="1" applyAlignment="1" quotePrefix="1">
      <alignment horizontal="centerContinuous" vertical="center"/>
    </xf>
    <xf numFmtId="185" fontId="14" fillId="0" borderId="52" xfId="48" applyNumberFormat="1" applyFont="1" applyFill="1" applyBorder="1" applyAlignment="1">
      <alignment horizontal="centerContinuous" vertical="center"/>
    </xf>
    <xf numFmtId="185" fontId="29" fillId="0" borderId="52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/>
    </xf>
    <xf numFmtId="185" fontId="29" fillId="0" borderId="52" xfId="48" applyNumberFormat="1" applyFont="1" applyFill="1" applyBorder="1" applyAlignment="1">
      <alignment horizontal="centerContinuous" vertical="center"/>
    </xf>
    <xf numFmtId="185" fontId="0" fillId="0" borderId="88" xfId="48" applyNumberFormat="1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/>
    </xf>
    <xf numFmtId="185" fontId="0" fillId="0" borderId="89" xfId="48" applyNumberFormat="1" applyFont="1" applyFill="1" applyBorder="1" applyAlignment="1">
      <alignment/>
    </xf>
    <xf numFmtId="185" fontId="0" fillId="0" borderId="89" xfId="48" applyNumberFormat="1" applyFont="1" applyFill="1" applyBorder="1" applyAlignment="1">
      <alignment horizontal="distributed"/>
    </xf>
    <xf numFmtId="185" fontId="24" fillId="0" borderId="50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15" xfId="48" applyNumberFormat="1" applyFont="1" applyFill="1" applyBorder="1" applyAlignment="1">
      <alignment horizontal="center" shrinkToFit="1"/>
    </xf>
    <xf numFmtId="185" fontId="0" fillId="0" borderId="53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25" fillId="0" borderId="63" xfId="48" applyNumberFormat="1" applyFont="1" applyFill="1" applyBorder="1" applyAlignment="1">
      <alignment/>
    </xf>
    <xf numFmtId="185" fontId="28" fillId="0" borderId="34" xfId="48" applyNumberFormat="1" applyFont="1" applyFill="1" applyBorder="1" applyAlignment="1">
      <alignment/>
    </xf>
    <xf numFmtId="185" fontId="24" fillId="0" borderId="16" xfId="48" applyNumberFormat="1" applyFont="1" applyFill="1" applyBorder="1" applyAlignment="1">
      <alignment horizontal="distributed"/>
    </xf>
    <xf numFmtId="185" fontId="24" fillId="0" borderId="51" xfId="48" applyNumberFormat="1" applyFont="1" applyFill="1" applyBorder="1" applyAlignment="1">
      <alignment horizontal="distributed"/>
    </xf>
    <xf numFmtId="185" fontId="25" fillId="0" borderId="3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4" fillId="0" borderId="90" xfId="48" applyNumberFormat="1" applyFont="1" applyFill="1" applyBorder="1" applyAlignment="1" applyProtection="1">
      <alignment/>
      <protection/>
    </xf>
    <xf numFmtId="185" fontId="0" fillId="0" borderId="88" xfId="48" applyNumberFormat="1" applyFont="1" applyFill="1" applyBorder="1" applyAlignment="1">
      <alignment horizontal="distributed"/>
    </xf>
    <xf numFmtId="185" fontId="14" fillId="0" borderId="90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 vertical="top"/>
    </xf>
    <xf numFmtId="185" fontId="80" fillId="0" borderId="19" xfId="48" applyNumberFormat="1" applyFont="1" applyFill="1" applyBorder="1" applyAlignment="1">
      <alignment horizontal="centerContinuous" vertical="center"/>
    </xf>
    <xf numFmtId="185" fontId="81" fillId="0" borderId="23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" shrinkToFit="1"/>
    </xf>
    <xf numFmtId="185" fontId="0" fillId="0" borderId="32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32" xfId="48" applyNumberFormat="1" applyFont="1" applyFill="1" applyBorder="1" applyAlignment="1">
      <alignment horizontal="center" shrinkToFit="1"/>
    </xf>
    <xf numFmtId="185" fontId="0" fillId="0" borderId="51" xfId="48" applyNumberFormat="1" applyFont="1" applyFill="1" applyBorder="1" applyAlignment="1">
      <alignment horizontal="distributed" shrinkToFit="1"/>
    </xf>
    <xf numFmtId="185" fontId="0" fillId="0" borderId="32" xfId="48" applyNumberFormat="1" applyFont="1" applyFill="1" applyBorder="1" applyAlignment="1">
      <alignment/>
    </xf>
    <xf numFmtId="185" fontId="0" fillId="0" borderId="33" xfId="48" applyNumberFormat="1" applyFont="1" applyFill="1" applyBorder="1" applyAlignment="1">
      <alignment/>
    </xf>
    <xf numFmtId="185" fontId="24" fillId="0" borderId="15" xfId="48" applyNumberFormat="1" applyFont="1" applyFill="1" applyBorder="1" applyAlignment="1">
      <alignment/>
    </xf>
    <xf numFmtId="185" fontId="24" fillId="0" borderId="52" xfId="48" applyNumberFormat="1" applyFont="1" applyFill="1" applyBorder="1" applyAlignment="1">
      <alignment/>
    </xf>
    <xf numFmtId="185" fontId="0" fillId="0" borderId="91" xfId="48" applyNumberFormat="1" applyFont="1" applyFill="1" applyBorder="1" applyAlignment="1">
      <alignment horizontal="distributed"/>
    </xf>
    <xf numFmtId="185" fontId="14" fillId="0" borderId="92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185" fontId="0" fillId="0" borderId="16" xfId="48" applyNumberFormat="1" applyFont="1" applyFill="1" applyBorder="1" applyAlignment="1">
      <alignment horizontal="centerContinuous" shrinkToFit="1"/>
    </xf>
    <xf numFmtId="185" fontId="14" fillId="0" borderId="93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 horizontal="center" shrinkToFit="1"/>
    </xf>
    <xf numFmtId="185" fontId="0" fillId="0" borderId="55" xfId="48" applyNumberFormat="1" applyFont="1" applyFill="1" applyBorder="1" applyAlignment="1">
      <alignment horizontal="distributed"/>
    </xf>
    <xf numFmtId="185" fontId="13" fillId="0" borderId="76" xfId="48" applyNumberFormat="1" applyFont="1" applyFill="1" applyBorder="1" applyAlignment="1">
      <alignment horizontal="distributed"/>
    </xf>
    <xf numFmtId="185" fontId="14" fillId="0" borderId="54" xfId="48" applyNumberFormat="1" applyFont="1" applyFill="1" applyBorder="1" applyAlignment="1">
      <alignment horizontal="right"/>
    </xf>
    <xf numFmtId="185" fontId="0" fillId="0" borderId="67" xfId="48" applyNumberFormat="1" applyFont="1" applyFill="1" applyBorder="1" applyAlignment="1">
      <alignment horizontal="center" shrinkToFit="1"/>
    </xf>
    <xf numFmtId="185" fontId="0" fillId="0" borderId="50" xfId="48" applyNumberFormat="1" applyFont="1" applyFill="1" applyBorder="1" applyAlignment="1">
      <alignment horizontal="center" shrinkToFit="1"/>
    </xf>
    <xf numFmtId="185" fontId="26" fillId="0" borderId="69" xfId="48" applyNumberFormat="1" applyFont="1" applyFill="1" applyBorder="1" applyAlignment="1">
      <alignment/>
    </xf>
    <xf numFmtId="185" fontId="27" fillId="0" borderId="89" xfId="48" applyNumberFormat="1" applyFont="1" applyFill="1" applyBorder="1" applyAlignment="1">
      <alignment/>
    </xf>
    <xf numFmtId="185" fontId="0" fillId="0" borderId="69" xfId="48" applyNumberFormat="1" applyFont="1" applyFill="1" applyBorder="1" applyAlignment="1">
      <alignment horizontal="centerContinuous" shrinkToFit="1"/>
    </xf>
    <xf numFmtId="185" fontId="0" fillId="0" borderId="0" xfId="48" applyNumberFormat="1" applyFont="1" applyFill="1" applyBorder="1" applyAlignment="1">
      <alignment horizontal="centerContinuous" shrinkToFit="1"/>
    </xf>
    <xf numFmtId="185" fontId="0" fillId="0" borderId="64" xfId="48" applyNumberFormat="1" applyFont="1" applyFill="1" applyBorder="1" applyAlignment="1">
      <alignment horizontal="center" shrinkToFit="1"/>
    </xf>
    <xf numFmtId="185" fontId="0" fillId="0" borderId="69" xfId="48" applyNumberFormat="1" applyFont="1" applyFill="1" applyBorder="1" applyAlignment="1">
      <alignment horizontal="center" shrinkToFit="1"/>
    </xf>
    <xf numFmtId="185" fontId="0" fillId="0" borderId="15" xfId="48" applyNumberFormat="1" applyFont="1" applyFill="1" applyBorder="1" applyAlignment="1">
      <alignment horizontal="centerContinuous" shrinkToFit="1"/>
    </xf>
    <xf numFmtId="49" fontId="1" fillId="0" borderId="94" xfId="0" applyNumberFormat="1" applyFont="1" applyFill="1" applyBorder="1" applyAlignment="1">
      <alignment vertical="center"/>
    </xf>
    <xf numFmtId="185" fontId="0" fillId="0" borderId="51" xfId="48" applyNumberFormat="1" applyFont="1" applyFill="1" applyBorder="1" applyAlignment="1">
      <alignment horizontal="distributed"/>
    </xf>
    <xf numFmtId="0" fontId="82" fillId="0" borderId="15" xfId="48" applyNumberFormat="1" applyFont="1" applyFill="1" applyBorder="1" applyAlignment="1">
      <alignment horizontal="left" vertical="top"/>
    </xf>
    <xf numFmtId="185" fontId="1" fillId="0" borderId="0" xfId="48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185" fontId="83" fillId="0" borderId="52" xfId="48" applyNumberFormat="1" applyFont="1" applyFill="1" applyBorder="1" applyAlignment="1">
      <alignment/>
    </xf>
    <xf numFmtId="185" fontId="84" fillId="0" borderId="0" xfId="48" applyNumberFormat="1" applyFont="1" applyFill="1" applyBorder="1" applyAlignment="1">
      <alignment vertical="center" shrinkToFit="1"/>
    </xf>
    <xf numFmtId="185" fontId="85" fillId="0" borderId="0" xfId="48" applyNumberFormat="1" applyFont="1" applyFill="1" applyBorder="1" applyAlignment="1">
      <alignment vertical="center" shrinkToFit="1"/>
    </xf>
    <xf numFmtId="0" fontId="85" fillId="0" borderId="0" xfId="0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" shrinkToFit="1"/>
    </xf>
    <xf numFmtId="185" fontId="83" fillId="0" borderId="63" xfId="48" applyNumberFormat="1" applyFont="1" applyFill="1" applyBorder="1" applyAlignment="1">
      <alignment/>
    </xf>
    <xf numFmtId="185" fontId="83" fillId="0" borderId="33" xfId="48" applyNumberFormat="1" applyFont="1" applyFill="1" applyBorder="1" applyAlignment="1">
      <alignment/>
    </xf>
    <xf numFmtId="185" fontId="24" fillId="0" borderId="51" xfId="48" applyNumberFormat="1" applyFont="1" applyFill="1" applyBorder="1" applyAlignment="1">
      <alignment/>
    </xf>
    <xf numFmtId="185" fontId="83" fillId="0" borderId="33" xfId="48" applyNumberFormat="1" applyFont="1" applyFill="1" applyBorder="1" applyAlignment="1">
      <alignment horizontal="left"/>
    </xf>
    <xf numFmtId="185" fontId="83" fillId="0" borderId="33" xfId="48" applyNumberFormat="1" applyFont="1" applyFill="1" applyBorder="1" applyAlignment="1">
      <alignment/>
    </xf>
    <xf numFmtId="185" fontId="84" fillId="0" borderId="15" xfId="48" applyNumberFormat="1" applyFont="1" applyFill="1" applyBorder="1" applyAlignment="1">
      <alignment vertical="center"/>
    </xf>
    <xf numFmtId="185" fontId="83" fillId="0" borderId="52" xfId="48" applyNumberFormat="1" applyFont="1" applyFill="1" applyBorder="1" applyAlignment="1">
      <alignment horizontal="centerContinuous" shrinkToFit="1"/>
    </xf>
    <xf numFmtId="0" fontId="84" fillId="0" borderId="0" xfId="0" applyFont="1" applyFill="1" applyBorder="1" applyAlignment="1">
      <alignment vertical="center" shrinkToFit="1"/>
    </xf>
    <xf numFmtId="0" fontId="84" fillId="0" borderId="0" xfId="0" applyFont="1" applyFill="1" applyAlignment="1">
      <alignment vertical="center" shrinkToFit="1"/>
    </xf>
    <xf numFmtId="185" fontId="84" fillId="0" borderId="0" xfId="48" applyNumberFormat="1" applyFont="1" applyFill="1" applyBorder="1" applyAlignment="1">
      <alignment vertical="center"/>
    </xf>
    <xf numFmtId="185" fontId="84" fillId="0" borderId="0" xfId="48" applyNumberFormat="1" applyFont="1" applyFill="1" applyAlignment="1">
      <alignment vertical="center"/>
    </xf>
    <xf numFmtId="185" fontId="33" fillId="0" borderId="34" xfId="48" applyNumberFormat="1" applyFont="1" applyFill="1" applyBorder="1" applyAlignment="1">
      <alignment horizontal="centerContinuous" shrinkToFit="1"/>
    </xf>
    <xf numFmtId="185" fontId="86" fillId="0" borderId="52" xfId="48" applyNumberFormat="1" applyFont="1" applyFill="1" applyBorder="1" applyAlignment="1">
      <alignment horizontal="left"/>
    </xf>
    <xf numFmtId="49" fontId="1" fillId="0" borderId="46" xfId="0" applyNumberFormat="1" applyFont="1" applyFill="1" applyBorder="1" applyAlignment="1">
      <alignment vertical="center"/>
    </xf>
    <xf numFmtId="185" fontId="0" fillId="0" borderId="32" xfId="48" applyNumberFormat="1" applyFont="1" applyFill="1" applyBorder="1" applyAlignment="1">
      <alignment horizontal="center"/>
    </xf>
    <xf numFmtId="185" fontId="1" fillId="0" borderId="34" xfId="48" applyNumberFormat="1" applyFont="1" applyFill="1" applyBorder="1" applyAlignment="1">
      <alignment/>
    </xf>
    <xf numFmtId="185" fontId="0" fillId="0" borderId="95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14" fillId="0" borderId="96" xfId="48" applyNumberFormat="1" applyFont="1" applyFill="1" applyBorder="1" applyAlignment="1">
      <alignment/>
    </xf>
    <xf numFmtId="185" fontId="13" fillId="0" borderId="0" xfId="48" applyNumberFormat="1" applyFont="1" applyFill="1" applyBorder="1" applyAlignment="1">
      <alignment horizontal="distributed"/>
    </xf>
    <xf numFmtId="185" fontId="14" fillId="0" borderId="97" xfId="48" applyNumberFormat="1" applyFont="1" applyFill="1" applyBorder="1" applyAlignment="1" applyProtection="1">
      <alignment/>
      <protection/>
    </xf>
    <xf numFmtId="185" fontId="4" fillId="0" borderId="98" xfId="48" applyNumberFormat="1" applyFont="1" applyFill="1" applyBorder="1" applyAlignment="1">
      <alignment/>
    </xf>
    <xf numFmtId="185" fontId="14" fillId="0" borderId="97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 horizontal="centerContinuous" shrinkToFit="1"/>
    </xf>
    <xf numFmtId="185" fontId="1" fillId="0" borderId="100" xfId="48" applyNumberFormat="1" applyFont="1" applyFill="1" applyBorder="1" applyAlignment="1">
      <alignment horizontal="center"/>
    </xf>
    <xf numFmtId="185" fontId="0" fillId="0" borderId="53" xfId="48" applyNumberFormat="1" applyFont="1" applyFill="1" applyBorder="1" applyAlignment="1">
      <alignment horizontal="center"/>
    </xf>
    <xf numFmtId="185" fontId="1" fillId="0" borderId="73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/>
    </xf>
    <xf numFmtId="185" fontId="15" fillId="0" borderId="54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 horizontal="centerContinuous" shrinkToFit="1"/>
    </xf>
    <xf numFmtId="185" fontId="1" fillId="0" borderId="99" xfId="48" applyNumberFormat="1" applyFont="1" applyFill="1" applyBorder="1" applyAlignment="1">
      <alignment horizontal="center"/>
    </xf>
    <xf numFmtId="185" fontId="18" fillId="0" borderId="0" xfId="48" applyNumberFormat="1" applyFont="1" applyFill="1" applyBorder="1" applyAlignment="1">
      <alignment horizontal="right" vertical="top"/>
    </xf>
    <xf numFmtId="185" fontId="18" fillId="0" borderId="0" xfId="48" applyNumberFormat="1" applyFont="1" applyFill="1" applyAlignment="1">
      <alignment horizontal="right" vertical="top"/>
    </xf>
    <xf numFmtId="185" fontId="4" fillId="0" borderId="98" xfId="48" applyNumberFormat="1" applyFont="1" applyFill="1" applyBorder="1" applyAlignment="1">
      <alignment/>
    </xf>
    <xf numFmtId="185" fontId="15" fillId="0" borderId="58" xfId="48" applyNumberFormat="1" applyFont="1" applyFill="1" applyBorder="1" applyAlignment="1">
      <alignment/>
    </xf>
    <xf numFmtId="185" fontId="14" fillId="0" borderId="78" xfId="48" applyNumberFormat="1" applyFont="1" applyFill="1" applyBorder="1" applyAlignment="1">
      <alignment horizontal="center" vertical="center"/>
    </xf>
    <xf numFmtId="185" fontId="14" fillId="0" borderId="97" xfId="48" applyNumberFormat="1" applyFont="1" applyFill="1" applyBorder="1" applyAlignment="1">
      <alignment horizontal="right"/>
    </xf>
    <xf numFmtId="185" fontId="27" fillId="0" borderId="76" xfId="48" applyNumberFormat="1" applyFont="1" applyFill="1" applyBorder="1" applyAlignment="1">
      <alignment/>
    </xf>
    <xf numFmtId="185" fontId="14" fillId="0" borderId="56" xfId="48" applyNumberFormat="1" applyFont="1" applyFill="1" applyBorder="1" applyAlignment="1">
      <alignment horizontal="right"/>
    </xf>
    <xf numFmtId="185" fontId="0" fillId="0" borderId="78" xfId="48" applyNumberFormat="1" applyFont="1" applyFill="1" applyBorder="1" applyAlignment="1">
      <alignment/>
    </xf>
    <xf numFmtId="185" fontId="14" fillId="0" borderId="78" xfId="48" applyNumberFormat="1" applyFont="1" applyFill="1" applyBorder="1" applyAlignment="1">
      <alignment/>
    </xf>
    <xf numFmtId="185" fontId="26" fillId="0" borderId="0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"/>
    </xf>
    <xf numFmtId="185" fontId="24" fillId="0" borderId="27" xfId="48" applyNumberFormat="1" applyFont="1" applyFill="1" applyBorder="1" applyAlignment="1">
      <alignment/>
    </xf>
    <xf numFmtId="185" fontId="24" fillId="0" borderId="0" xfId="48" applyNumberFormat="1" applyFont="1" applyFill="1" applyBorder="1" applyAlignment="1">
      <alignment/>
    </xf>
    <xf numFmtId="185" fontId="29" fillId="0" borderId="52" xfId="48" applyNumberFormat="1" applyFont="1" applyFill="1" applyBorder="1" applyAlignment="1">
      <alignment vertical="center" shrinkToFit="1"/>
    </xf>
    <xf numFmtId="185" fontId="0" fillId="0" borderId="87" xfId="48" applyNumberFormat="1" applyFont="1" applyFill="1" applyBorder="1" applyAlignment="1">
      <alignment horizontal="distributed"/>
    </xf>
    <xf numFmtId="185" fontId="0" fillId="0" borderId="75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/>
    </xf>
    <xf numFmtId="185" fontId="1" fillId="0" borderId="103" xfId="48" applyNumberFormat="1" applyFont="1" applyFill="1" applyBorder="1" applyAlignment="1">
      <alignment horizontal="center"/>
    </xf>
    <xf numFmtId="185" fontId="0" fillId="0" borderId="79" xfId="48" applyNumberFormat="1" applyFont="1" applyFill="1" applyBorder="1" applyAlignment="1">
      <alignment/>
    </xf>
    <xf numFmtId="185" fontId="14" fillId="0" borderId="55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distributed"/>
    </xf>
    <xf numFmtId="185" fontId="83" fillId="0" borderId="54" xfId="48" applyNumberFormat="1" applyFont="1" applyFill="1" applyBorder="1" applyAlignment="1">
      <alignment/>
    </xf>
    <xf numFmtId="185" fontId="8" fillId="0" borderId="32" xfId="48" applyNumberFormat="1" applyFont="1" applyFill="1" applyBorder="1" applyAlignment="1">
      <alignment horizontal="distributed"/>
    </xf>
    <xf numFmtId="185" fontId="8" fillId="0" borderId="33" xfId="48" applyNumberFormat="1" applyFont="1" applyFill="1" applyBorder="1" applyAlignment="1">
      <alignment horizontal="distributed"/>
    </xf>
    <xf numFmtId="185" fontId="14" fillId="0" borderId="104" xfId="48" applyNumberFormat="1" applyFont="1" applyFill="1" applyBorder="1" applyAlignment="1">
      <alignment/>
    </xf>
    <xf numFmtId="185" fontId="1" fillId="0" borderId="105" xfId="48" applyNumberFormat="1" applyFont="1" applyFill="1" applyBorder="1" applyAlignment="1">
      <alignment horizontal="center"/>
    </xf>
    <xf numFmtId="185" fontId="1" fillId="0" borderId="24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centerContinuous" shrinkToFit="1"/>
    </xf>
    <xf numFmtId="185" fontId="24" fillId="0" borderId="76" xfId="48" applyNumberFormat="1" applyFont="1" applyFill="1" applyBorder="1" applyAlignment="1">
      <alignment/>
    </xf>
    <xf numFmtId="185" fontId="25" fillId="0" borderId="54" xfId="48" applyNumberFormat="1" applyFont="1" applyFill="1" applyBorder="1" applyAlignment="1">
      <alignment/>
    </xf>
    <xf numFmtId="185" fontId="8" fillId="0" borderId="55" xfId="48" applyNumberFormat="1" applyFont="1" applyFill="1" applyBorder="1" applyAlignment="1">
      <alignment/>
    </xf>
    <xf numFmtId="185" fontId="13" fillId="0" borderId="67" xfId="48" applyNumberFormat="1" applyFont="1" applyFill="1" applyBorder="1" applyAlignment="1">
      <alignment horizontal="distributed"/>
    </xf>
    <xf numFmtId="185" fontId="14" fillId="0" borderId="66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4" fillId="0" borderId="55" xfId="0" applyNumberFormat="1" applyFont="1" applyFill="1" applyBorder="1" applyAlignment="1">
      <alignment/>
    </xf>
    <xf numFmtId="185" fontId="16" fillId="0" borderId="72" xfId="48" applyNumberFormat="1" applyFont="1" applyFill="1" applyBorder="1" applyAlignment="1">
      <alignment horizontal="center" vertical="center"/>
    </xf>
    <xf numFmtId="185" fontId="16" fillId="0" borderId="62" xfId="48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14" fillId="0" borderId="52" xfId="0" applyNumberFormat="1" applyFont="1" applyFill="1" applyBorder="1" applyAlignment="1">
      <alignment/>
    </xf>
    <xf numFmtId="185" fontId="14" fillId="0" borderId="70" xfId="0" applyNumberFormat="1" applyFont="1" applyFill="1" applyBorder="1" applyAlignment="1">
      <alignment/>
    </xf>
    <xf numFmtId="185" fontId="14" fillId="0" borderId="63" xfId="0" applyNumberFormat="1" applyFont="1" applyFill="1" applyBorder="1" applyAlignment="1">
      <alignment/>
    </xf>
    <xf numFmtId="185" fontId="14" fillId="0" borderId="60" xfId="0" applyNumberFormat="1" applyFont="1" applyFill="1" applyBorder="1" applyAlignment="1">
      <alignment/>
    </xf>
    <xf numFmtId="185" fontId="14" fillId="0" borderId="106" xfId="0" applyNumberFormat="1" applyFont="1" applyFill="1" applyBorder="1" applyAlignment="1">
      <alignment/>
    </xf>
    <xf numFmtId="185" fontId="14" fillId="0" borderId="107" xfId="0" applyNumberFormat="1" applyFont="1" applyFill="1" applyBorder="1" applyAlignment="1">
      <alignment/>
    </xf>
    <xf numFmtId="185" fontId="18" fillId="0" borderId="0" xfId="48" applyNumberFormat="1" applyFont="1" applyFill="1" applyAlignment="1">
      <alignment horizontal="right" vertical="center"/>
    </xf>
    <xf numFmtId="185" fontId="1" fillId="0" borderId="0" xfId="48" applyNumberFormat="1" applyFont="1" applyFill="1" applyBorder="1" applyAlignment="1">
      <alignment horizontal="center"/>
    </xf>
    <xf numFmtId="185" fontId="1" fillId="0" borderId="53" xfId="48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185" fontId="4" fillId="0" borderId="78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center"/>
    </xf>
    <xf numFmtId="185" fontId="1" fillId="0" borderId="57" xfId="48" applyNumberFormat="1" applyFont="1" applyFill="1" applyBorder="1" applyAlignment="1">
      <alignment/>
    </xf>
    <xf numFmtId="38" fontId="4" fillId="0" borderId="34" xfId="48" applyNumberFormat="1" applyFont="1" applyFill="1" applyBorder="1" applyAlignment="1">
      <alignment/>
    </xf>
    <xf numFmtId="185" fontId="87" fillId="0" borderId="64" xfId="48" applyNumberFormat="1" applyFont="1" applyFill="1" applyBorder="1" applyAlignment="1">
      <alignment horizontal="left"/>
    </xf>
    <xf numFmtId="185" fontId="0" fillId="0" borderId="64" xfId="48" applyNumberFormat="1" applyFont="1" applyFill="1" applyBorder="1" applyAlignment="1">
      <alignment horizontal="distributed"/>
    </xf>
    <xf numFmtId="185" fontId="0" fillId="0" borderId="64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0" fontId="14" fillId="0" borderId="33" xfId="48" applyNumberFormat="1" applyFont="1" applyFill="1" applyBorder="1" applyAlignment="1">
      <alignment/>
    </xf>
    <xf numFmtId="0" fontId="14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center" shrinkToFit="1"/>
    </xf>
    <xf numFmtId="0" fontId="4" fillId="0" borderId="34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 horizontal="centerContinuous" vertical="center"/>
    </xf>
    <xf numFmtId="185" fontId="87" fillId="0" borderId="32" xfId="48" applyNumberFormat="1" applyFont="1" applyFill="1" applyBorder="1" applyAlignment="1">
      <alignment horizontal="distributed"/>
    </xf>
    <xf numFmtId="0" fontId="14" fillId="0" borderId="97" xfId="48" applyNumberFormat="1" applyFont="1" applyFill="1" applyBorder="1" applyAlignment="1">
      <alignment/>
    </xf>
    <xf numFmtId="0" fontId="14" fillId="0" borderId="58" xfId="48" applyNumberFormat="1" applyFont="1" applyFill="1" applyBorder="1" applyAlignment="1">
      <alignment/>
    </xf>
    <xf numFmtId="0" fontId="14" fillId="0" borderId="63" xfId="48" applyNumberFormat="1" applyFont="1" applyFill="1" applyBorder="1" applyAlignment="1">
      <alignment/>
    </xf>
    <xf numFmtId="185" fontId="87" fillId="0" borderId="51" xfId="48" applyNumberFormat="1" applyFont="1" applyFill="1" applyBorder="1" applyAlignment="1">
      <alignment horizontal="distributed"/>
    </xf>
    <xf numFmtId="185" fontId="0" fillId="0" borderId="96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 applyAlignment="1">
      <alignment/>
    </xf>
    <xf numFmtId="185" fontId="7" fillId="0" borderId="39" xfId="48" applyNumberFormat="1" applyFont="1" applyFill="1" applyBorder="1" applyAlignment="1">
      <alignment horizontal="left" vertical="center"/>
    </xf>
    <xf numFmtId="185" fontId="35" fillId="0" borderId="52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 horizontal="distributed"/>
    </xf>
    <xf numFmtId="185" fontId="0" fillId="0" borderId="32" xfId="48" applyNumberFormat="1" applyFont="1" applyFill="1" applyBorder="1" applyAlignment="1">
      <alignment horizontal="distributed"/>
    </xf>
    <xf numFmtId="185" fontId="35" fillId="0" borderId="50" xfId="48" applyNumberFormat="1" applyFont="1" applyFill="1" applyBorder="1" applyAlignment="1">
      <alignment horizontal="distributed"/>
    </xf>
    <xf numFmtId="185" fontId="35" fillId="0" borderId="32" xfId="48" applyNumberFormat="1" applyFont="1" applyFill="1" applyBorder="1" applyAlignment="1">
      <alignment horizontal="distributed"/>
    </xf>
    <xf numFmtId="0" fontId="35" fillId="0" borderId="33" xfId="48" applyNumberFormat="1" applyFont="1" applyFill="1" applyBorder="1" applyAlignment="1">
      <alignment/>
    </xf>
    <xf numFmtId="0" fontId="39" fillId="0" borderId="34" xfId="48" applyNumberFormat="1" applyFont="1" applyFill="1" applyBorder="1" applyAlignment="1">
      <alignment/>
    </xf>
    <xf numFmtId="185" fontId="35" fillId="0" borderId="51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5" fillId="0" borderId="50" xfId="48" applyNumberFormat="1" applyFont="1" applyFill="1" applyBorder="1" applyAlignment="1">
      <alignment horizontal="centerContinuous" shrinkToFit="1"/>
    </xf>
    <xf numFmtId="38" fontId="35" fillId="0" borderId="52" xfId="48" applyNumberFormat="1" applyFont="1" applyFill="1" applyBorder="1" applyAlignment="1">
      <alignment/>
    </xf>
    <xf numFmtId="185" fontId="32" fillId="0" borderId="50" xfId="48" applyNumberFormat="1" applyFont="1" applyFill="1" applyBorder="1" applyAlignment="1">
      <alignment horizontal="left" vertical="center"/>
    </xf>
    <xf numFmtId="185" fontId="0" fillId="0" borderId="51" xfId="48" applyNumberFormat="1" applyFont="1" applyFill="1" applyBorder="1" applyAlignment="1">
      <alignment shrinkToFit="1"/>
    </xf>
    <xf numFmtId="185" fontId="0" fillId="0" borderId="55" xfId="48" applyNumberFormat="1" applyFont="1" applyFill="1" applyBorder="1" applyAlignment="1">
      <alignment horizontal="distributed" shrinkToFit="1"/>
    </xf>
    <xf numFmtId="185" fontId="0" fillId="0" borderId="55" xfId="48" applyNumberFormat="1" applyFont="1" applyFill="1" applyBorder="1" applyAlignment="1">
      <alignment shrinkToFit="1"/>
    </xf>
    <xf numFmtId="185" fontId="4" fillId="0" borderId="73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shrinkToFit="1"/>
    </xf>
    <xf numFmtId="38" fontId="15" fillId="0" borderId="52" xfId="48" applyNumberFormat="1" applyFont="1" applyFill="1" applyBorder="1" applyAlignment="1">
      <alignment/>
    </xf>
    <xf numFmtId="185" fontId="14" fillId="0" borderId="33" xfId="48" applyNumberFormat="1" applyFont="1" applyFill="1" applyBorder="1" applyAlignment="1" applyProtection="1">
      <alignment horizontal="right"/>
      <protection/>
    </xf>
    <xf numFmtId="185" fontId="39" fillId="0" borderId="34" xfId="48" applyNumberFormat="1" applyFont="1" applyFill="1" applyBorder="1" applyAlignment="1">
      <alignment/>
    </xf>
    <xf numFmtId="185" fontId="35" fillId="0" borderId="16" xfId="48" applyNumberFormat="1" applyFont="1" applyFill="1" applyBorder="1" applyAlignment="1">
      <alignment horizontal="distributed"/>
    </xf>
    <xf numFmtId="38" fontId="35" fillId="0" borderId="63" xfId="48" applyNumberFormat="1" applyFont="1" applyFill="1" applyBorder="1" applyAlignment="1">
      <alignment/>
    </xf>
    <xf numFmtId="38" fontId="39" fillId="0" borderId="34" xfId="48" applyNumberFormat="1" applyFont="1" applyFill="1" applyBorder="1" applyAlignment="1">
      <alignment/>
    </xf>
    <xf numFmtId="185" fontId="35" fillId="0" borderId="64" xfId="48" applyNumberFormat="1" applyFont="1" applyFill="1" applyBorder="1" applyAlignment="1">
      <alignment horizontal="distributed"/>
    </xf>
    <xf numFmtId="185" fontId="35" fillId="0" borderId="33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distributed" shrinkToFit="1"/>
    </xf>
    <xf numFmtId="185" fontId="0" fillId="0" borderId="69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shrinkToFit="1"/>
    </xf>
    <xf numFmtId="185" fontId="0" fillId="0" borderId="69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 shrinkToFit="1"/>
    </xf>
    <xf numFmtId="185" fontId="5" fillId="0" borderId="50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shrinkToFit="1"/>
    </xf>
    <xf numFmtId="185" fontId="0" fillId="0" borderId="108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shrinkToFit="1"/>
    </xf>
    <xf numFmtId="185" fontId="5" fillId="0" borderId="50" xfId="48" applyNumberFormat="1" applyFont="1" applyFill="1" applyBorder="1" applyAlignment="1">
      <alignment horizontal="center" shrinkToFit="1"/>
    </xf>
    <xf numFmtId="185" fontId="0" fillId="0" borderId="32" xfId="48" applyNumberFormat="1" applyFont="1" applyFill="1" applyBorder="1" applyAlignment="1">
      <alignment shrinkToFit="1"/>
    </xf>
    <xf numFmtId="185" fontId="0" fillId="0" borderId="15" xfId="48" applyNumberFormat="1" applyFont="1" applyFill="1" applyBorder="1" applyAlignment="1">
      <alignment shrinkToFit="1"/>
    </xf>
    <xf numFmtId="185" fontId="5" fillId="0" borderId="32" xfId="48" applyNumberFormat="1" applyFont="1" applyFill="1" applyBorder="1" applyAlignment="1">
      <alignment horizontal="center" wrapText="1"/>
    </xf>
    <xf numFmtId="185" fontId="0" fillId="0" borderId="16" xfId="48" applyNumberFormat="1" applyFont="1" applyFill="1" applyBorder="1" applyAlignment="1">
      <alignment shrinkToFit="1"/>
    </xf>
    <xf numFmtId="185" fontId="27" fillId="0" borderId="67" xfId="48" applyNumberFormat="1" applyFont="1" applyFill="1" applyBorder="1" applyAlignment="1">
      <alignment vertical="top"/>
    </xf>
    <xf numFmtId="185" fontId="25" fillId="0" borderId="66" xfId="48" applyNumberFormat="1" applyFont="1" applyFill="1" applyBorder="1" applyAlignment="1" applyProtection="1">
      <alignment/>
      <protection/>
    </xf>
    <xf numFmtId="185" fontId="28" fillId="0" borderId="57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 shrinkToFit="1"/>
    </xf>
    <xf numFmtId="185" fontId="0" fillId="0" borderId="50" xfId="48" applyNumberFormat="1" applyFont="1" applyFill="1" applyBorder="1" applyAlignment="1">
      <alignment horizontal="distributed" shrinkToFit="1"/>
    </xf>
    <xf numFmtId="185" fontId="38" fillId="0" borderId="32" xfId="48" applyNumberFormat="1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Continuous" shrinkToFit="1"/>
    </xf>
    <xf numFmtId="185" fontId="0" fillId="0" borderId="67" xfId="48" applyNumberFormat="1" applyFont="1" applyFill="1" applyBorder="1" applyAlignment="1">
      <alignment horizontal="center" vertical="center"/>
    </xf>
    <xf numFmtId="185" fontId="14" fillId="0" borderId="66" xfId="48" applyNumberFormat="1" applyFont="1" applyFill="1" applyBorder="1" applyAlignment="1">
      <alignment horizontal="center" vertical="center"/>
    </xf>
    <xf numFmtId="185" fontId="0" fillId="0" borderId="57" xfId="48" applyNumberFormat="1" applyFont="1" applyFill="1" applyBorder="1" applyAlignment="1">
      <alignment horizontal="center" vertical="center"/>
    </xf>
    <xf numFmtId="185" fontId="1" fillId="0" borderId="15" xfId="48" applyNumberFormat="1" applyFont="1" applyFill="1" applyBorder="1" applyAlignment="1">
      <alignment horizontal="center"/>
    </xf>
    <xf numFmtId="185" fontId="0" fillId="0" borderId="94" xfId="48" applyNumberFormat="1" applyFont="1" applyFill="1" applyBorder="1" applyAlignment="1">
      <alignment horizontal="distributed"/>
    </xf>
    <xf numFmtId="185" fontId="4" fillId="0" borderId="109" xfId="48" applyNumberFormat="1" applyFont="1" applyFill="1" applyBorder="1" applyAlignment="1">
      <alignment/>
    </xf>
    <xf numFmtId="185" fontId="0" fillId="7" borderId="64" xfId="48" applyNumberFormat="1" applyFont="1" applyFill="1" applyBorder="1" applyAlignment="1">
      <alignment horizontal="distributed"/>
    </xf>
    <xf numFmtId="185" fontId="0" fillId="7" borderId="32" xfId="48" applyNumberFormat="1" applyFont="1" applyFill="1" applyBorder="1" applyAlignment="1">
      <alignment horizontal="distributed"/>
    </xf>
    <xf numFmtId="185" fontId="1" fillId="0" borderId="20" xfId="48" applyNumberFormat="1" applyFont="1" applyFill="1" applyBorder="1" applyAlignment="1">
      <alignment horizontal="center" vertical="center"/>
    </xf>
    <xf numFmtId="185" fontId="1" fillId="0" borderId="19" xfId="48" applyNumberFormat="1" applyFont="1" applyFill="1" applyBorder="1" applyAlignment="1">
      <alignment horizontal="center" vertical="center"/>
    </xf>
    <xf numFmtId="185" fontId="1" fillId="0" borderId="23" xfId="48" applyNumberFormat="1" applyFont="1" applyFill="1" applyBorder="1" applyAlignment="1">
      <alignment horizontal="center" vertical="center"/>
    </xf>
    <xf numFmtId="58" fontId="17" fillId="0" borderId="25" xfId="48" applyNumberFormat="1" applyFont="1" applyFill="1" applyBorder="1" applyAlignment="1">
      <alignment horizontal="distributed" vertical="center"/>
    </xf>
    <xf numFmtId="58" fontId="17" fillId="0" borderId="103" xfId="48" applyNumberFormat="1" applyFont="1" applyFill="1" applyBorder="1" applyAlignment="1">
      <alignment horizontal="distributed" vertical="center"/>
    </xf>
    <xf numFmtId="58" fontId="17" fillId="0" borderId="24" xfId="48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5" fontId="17" fillId="0" borderId="100" xfId="48" applyNumberFormat="1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5" fontId="16" fillId="0" borderId="21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5" fontId="4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58" fontId="17" fillId="0" borderId="25" xfId="0" applyNumberFormat="1" applyFont="1" applyBorder="1" applyAlignment="1">
      <alignment horizontal="distributed" vertical="center"/>
    </xf>
    <xf numFmtId="58" fontId="6" fillId="0" borderId="103" xfId="0" applyNumberFormat="1" applyFont="1" applyBorder="1" applyAlignment="1">
      <alignment horizontal="distributed" vertical="center"/>
    </xf>
    <xf numFmtId="58" fontId="6" fillId="0" borderId="24" xfId="0" applyNumberFormat="1" applyFont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638175</xdr:colOff>
      <xdr:row>1</xdr:row>
      <xdr:rowOff>133350</xdr:rowOff>
    </xdr:from>
    <xdr:to>
      <xdr:col>14</xdr:col>
      <xdr:colOff>914400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61950"/>
          <a:ext cx="21240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PageLayoutView="0" workbookViewId="0" topLeftCell="A1">
      <pane ySplit="2" topLeftCell="A3" activePane="bottomLeft" state="frozen"/>
      <selection pane="topLeft" activeCell="J48" sqref="J48"/>
      <selection pane="bottomLeft" activeCell="A2" sqref="A2"/>
    </sheetView>
  </sheetViews>
  <sheetFormatPr defaultColWidth="9.00390625" defaultRowHeight="13.5"/>
  <cols>
    <col min="1" max="1" width="9.875" style="80" customWidth="1"/>
    <col min="2" max="3" width="9.00390625" style="80" customWidth="1"/>
    <col min="4" max="4" width="9.875" style="80" customWidth="1"/>
    <col min="5" max="6" width="9.00390625" style="80" customWidth="1"/>
    <col min="7" max="7" width="9.875" style="80" customWidth="1"/>
    <col min="8" max="9" width="9.00390625" style="80" customWidth="1"/>
    <col min="10" max="10" width="9.875" style="80" customWidth="1"/>
    <col min="11" max="12" width="9.00390625" style="80" customWidth="1"/>
    <col min="13" max="13" width="9.875" style="80" customWidth="1"/>
    <col min="14" max="15" width="9.00390625" style="80" customWidth="1"/>
    <col min="16" max="16" width="3.25390625" style="80" customWidth="1"/>
    <col min="17" max="17" width="9.00390625" style="80" customWidth="1"/>
    <col min="18" max="16384" width="9.00390625" style="80" customWidth="1"/>
  </cols>
  <sheetData>
    <row r="1" spans="1:15" s="54" customFormat="1" ht="16.5" customHeight="1">
      <c r="A1" s="46" t="s">
        <v>145</v>
      </c>
      <c r="B1" s="47"/>
      <c r="C1" s="47"/>
      <c r="D1" s="48"/>
      <c r="E1" s="47" t="s">
        <v>251</v>
      </c>
      <c r="F1" s="47"/>
      <c r="G1" s="48"/>
      <c r="H1" s="49" t="s">
        <v>0</v>
      </c>
      <c r="I1" s="47" t="s">
        <v>146</v>
      </c>
      <c r="J1" s="48"/>
      <c r="K1" s="50" t="s">
        <v>147</v>
      </c>
      <c r="L1" s="51"/>
      <c r="M1" s="52"/>
      <c r="N1" s="53"/>
      <c r="O1" s="1"/>
    </row>
    <row r="2" spans="1:15" s="54" customFormat="1" ht="34.5" customHeight="1" thickBot="1">
      <c r="A2" s="55"/>
      <c r="B2" s="56"/>
      <c r="C2" s="57"/>
      <c r="D2" s="58"/>
      <c r="E2" s="458" t="s">
        <v>363</v>
      </c>
      <c r="F2" s="459"/>
      <c r="G2" s="460"/>
      <c r="H2" s="59"/>
      <c r="I2" s="60">
        <f>L4+'別府市・速見郡・由布市'!L4+'宇佐市・中津市・豊後高田市'!L4+'東国東郡・国東市・杵築市・日田市・玖珠郡'!L4+'豊後大野市・竹田市・臼杵市'!L4+'津久見市・佐伯市'!L4</f>
        <v>0</v>
      </c>
      <c r="J2" s="61"/>
      <c r="K2" s="399"/>
      <c r="L2" s="391"/>
      <c r="M2" s="2"/>
      <c r="N2" s="64"/>
      <c r="O2" s="1"/>
    </row>
    <row r="3" s="54" customFormat="1" ht="15" customHeight="1" thickBot="1">
      <c r="O3" s="327" t="s">
        <v>340</v>
      </c>
    </row>
    <row r="4" spans="1:15" s="54" customFormat="1" ht="17.25" customHeight="1" thickBot="1">
      <c r="A4" s="67" t="s">
        <v>452</v>
      </c>
      <c r="B4" s="68"/>
      <c r="C4" s="69">
        <v>44201</v>
      </c>
      <c r="D4" s="70" t="s">
        <v>185</v>
      </c>
      <c r="E4" s="71"/>
      <c r="F4" s="72" t="s">
        <v>1</v>
      </c>
      <c r="G4" s="73">
        <f>SUM(B43,E43,H43,H69,N69,B69)</f>
        <v>114880</v>
      </c>
      <c r="H4" s="74" t="s">
        <v>2</v>
      </c>
      <c r="I4" s="75">
        <f>SUM(C43+C69+F43+I43+I69+O69)</f>
        <v>0</v>
      </c>
      <c r="J4" s="76"/>
      <c r="K4" s="77" t="s">
        <v>148</v>
      </c>
      <c r="L4" s="78">
        <f>I4</f>
        <v>0</v>
      </c>
      <c r="O4" s="328" t="s">
        <v>341</v>
      </c>
    </row>
    <row r="5" spans="1:15" s="54" customFormat="1" ht="5.2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54" customFormat="1" ht="18" customHeight="1">
      <c r="A6" s="46" t="s">
        <v>186</v>
      </c>
      <c r="B6" s="47"/>
      <c r="C6" s="51"/>
      <c r="D6" s="47" t="s">
        <v>187</v>
      </c>
      <c r="E6" s="47"/>
      <c r="F6" s="51"/>
      <c r="G6" s="47" t="s">
        <v>188</v>
      </c>
      <c r="H6" s="47"/>
      <c r="I6" s="51"/>
      <c r="J6" s="455" t="s">
        <v>189</v>
      </c>
      <c r="K6" s="456"/>
      <c r="L6" s="456"/>
      <c r="M6" s="456"/>
      <c r="N6" s="456"/>
      <c r="O6" s="457"/>
    </row>
    <row r="7" spans="1:15" s="54" customFormat="1" ht="15" customHeight="1">
      <c r="A7" s="81" t="s">
        <v>3</v>
      </c>
      <c r="B7" s="82" t="s">
        <v>259</v>
      </c>
      <c r="C7" s="83" t="s">
        <v>258</v>
      </c>
      <c r="D7" s="81" t="s">
        <v>3</v>
      </c>
      <c r="E7" s="82" t="s">
        <v>259</v>
      </c>
      <c r="F7" s="83" t="s">
        <v>258</v>
      </c>
      <c r="G7" s="81" t="s">
        <v>3</v>
      </c>
      <c r="H7" s="82" t="s">
        <v>259</v>
      </c>
      <c r="I7" s="83" t="s">
        <v>258</v>
      </c>
      <c r="J7" s="81" t="s">
        <v>3</v>
      </c>
      <c r="K7" s="82" t="s">
        <v>259</v>
      </c>
      <c r="L7" s="83" t="s">
        <v>258</v>
      </c>
      <c r="M7" s="81" t="s">
        <v>3</v>
      </c>
      <c r="N7" s="82" t="s">
        <v>259</v>
      </c>
      <c r="O7" s="83" t="s">
        <v>258</v>
      </c>
    </row>
    <row r="8" spans="1:15" s="54" customFormat="1" ht="18" customHeight="1">
      <c r="A8" s="438" t="s">
        <v>367</v>
      </c>
      <c r="B8" s="84">
        <v>1480</v>
      </c>
      <c r="C8" s="44"/>
      <c r="D8" s="42" t="s">
        <v>338</v>
      </c>
      <c r="E8" s="43">
        <v>1030</v>
      </c>
      <c r="F8" s="44"/>
      <c r="G8" s="42" t="s">
        <v>4</v>
      </c>
      <c r="H8" s="43">
        <v>300</v>
      </c>
      <c r="I8" s="44"/>
      <c r="J8" s="258" t="s">
        <v>351</v>
      </c>
      <c r="K8" s="43">
        <v>1520</v>
      </c>
      <c r="L8" s="44"/>
      <c r="M8" s="42" t="s">
        <v>33</v>
      </c>
      <c r="N8" s="43">
        <v>1220</v>
      </c>
      <c r="O8" s="44"/>
    </row>
    <row r="9" spans="1:15" s="54" customFormat="1" ht="18" customHeight="1">
      <c r="A9" s="443" t="s">
        <v>445</v>
      </c>
      <c r="B9" s="84">
        <v>250</v>
      </c>
      <c r="C9" s="44"/>
      <c r="D9" s="261" t="s">
        <v>395</v>
      </c>
      <c r="E9" s="43">
        <v>1020</v>
      </c>
      <c r="F9" s="44"/>
      <c r="G9" s="42" t="s">
        <v>5</v>
      </c>
      <c r="H9" s="43">
        <v>1100</v>
      </c>
      <c r="I9" s="44"/>
      <c r="J9" s="42" t="s">
        <v>354</v>
      </c>
      <c r="K9" s="43">
        <v>1490</v>
      </c>
      <c r="L9" s="44"/>
      <c r="M9" s="42" t="s">
        <v>25</v>
      </c>
      <c r="N9" s="43">
        <v>2620</v>
      </c>
      <c r="O9" s="44"/>
    </row>
    <row r="10" spans="1:15" s="54" customFormat="1" ht="18" customHeight="1">
      <c r="A10" s="86" t="s">
        <v>437</v>
      </c>
      <c r="B10" s="84">
        <v>240</v>
      </c>
      <c r="C10" s="44"/>
      <c r="D10" s="258" t="s">
        <v>326</v>
      </c>
      <c r="E10" s="43">
        <v>1700</v>
      </c>
      <c r="F10" s="44"/>
      <c r="G10" s="42" t="s">
        <v>6</v>
      </c>
      <c r="H10" s="43">
        <v>150</v>
      </c>
      <c r="I10" s="44"/>
      <c r="J10" s="42" t="s">
        <v>8</v>
      </c>
      <c r="K10" s="43">
        <v>1510</v>
      </c>
      <c r="L10" s="44"/>
      <c r="M10" s="87" t="s">
        <v>34</v>
      </c>
      <c r="N10" s="43">
        <v>1440</v>
      </c>
      <c r="O10" s="44"/>
    </row>
    <row r="11" spans="1:15" s="54" customFormat="1" ht="18" customHeight="1">
      <c r="A11" s="401" t="s">
        <v>368</v>
      </c>
      <c r="B11" s="84">
        <v>630</v>
      </c>
      <c r="C11" s="44"/>
      <c r="D11" s="416" t="s">
        <v>396</v>
      </c>
      <c r="E11" s="43">
        <v>560</v>
      </c>
      <c r="F11" s="44"/>
      <c r="G11" s="135" t="s">
        <v>372</v>
      </c>
      <c r="H11" s="43">
        <v>300</v>
      </c>
      <c r="I11" s="44"/>
      <c r="J11" s="42" t="s">
        <v>435</v>
      </c>
      <c r="K11" s="43">
        <v>710</v>
      </c>
      <c r="L11" s="44"/>
      <c r="M11" s="42" t="s">
        <v>377</v>
      </c>
      <c r="N11" s="43">
        <v>2000</v>
      </c>
      <c r="O11" s="44"/>
    </row>
    <row r="12" spans="1:15" s="54" customFormat="1" ht="18" customHeight="1">
      <c r="A12" s="401" t="s">
        <v>369</v>
      </c>
      <c r="B12" s="84">
        <v>170</v>
      </c>
      <c r="C12" s="44"/>
      <c r="D12" s="42" t="s">
        <v>406</v>
      </c>
      <c r="E12" s="43">
        <v>650</v>
      </c>
      <c r="F12" s="44"/>
      <c r="G12" s="42" t="s">
        <v>434</v>
      </c>
      <c r="H12" s="43">
        <v>700</v>
      </c>
      <c r="I12" s="44"/>
      <c r="J12" s="444" t="s">
        <v>446</v>
      </c>
      <c r="K12" s="88">
        <v>640</v>
      </c>
      <c r="L12" s="44"/>
      <c r="M12" s="42" t="s">
        <v>322</v>
      </c>
      <c r="N12" s="43">
        <v>2320</v>
      </c>
      <c r="O12" s="44"/>
    </row>
    <row r="13" spans="1:15" s="54" customFormat="1" ht="18" customHeight="1">
      <c r="A13" s="402" t="s">
        <v>370</v>
      </c>
      <c r="B13" s="84">
        <v>640</v>
      </c>
      <c r="C13" s="44"/>
      <c r="D13" s="402" t="s">
        <v>428</v>
      </c>
      <c r="E13" s="43">
        <v>1450</v>
      </c>
      <c r="F13" s="44"/>
      <c r="G13" s="87" t="s">
        <v>250</v>
      </c>
      <c r="H13" s="43">
        <v>480</v>
      </c>
      <c r="I13" s="44"/>
      <c r="J13" s="86" t="s">
        <v>355</v>
      </c>
      <c r="K13" s="43">
        <v>850</v>
      </c>
      <c r="L13" s="44"/>
      <c r="M13" s="42" t="s">
        <v>335</v>
      </c>
      <c r="N13" s="43">
        <v>1090</v>
      </c>
      <c r="O13" s="44"/>
    </row>
    <row r="14" spans="1:15" s="54" customFormat="1" ht="18" customHeight="1">
      <c r="A14" s="42"/>
      <c r="B14" s="89"/>
      <c r="C14" s="44"/>
      <c r="D14" s="402"/>
      <c r="E14" s="43"/>
      <c r="F14" s="44"/>
      <c r="G14" s="87" t="s">
        <v>366</v>
      </c>
      <c r="H14" s="43">
        <v>250</v>
      </c>
      <c r="I14" s="44"/>
      <c r="J14" s="256" t="s">
        <v>356</v>
      </c>
      <c r="K14" s="43">
        <v>1960</v>
      </c>
      <c r="L14" s="44"/>
      <c r="M14" s="87" t="s">
        <v>312</v>
      </c>
      <c r="N14" s="43">
        <v>1460</v>
      </c>
      <c r="O14" s="44"/>
    </row>
    <row r="15" spans="1:15" s="54" customFormat="1" ht="18" customHeight="1">
      <c r="A15" s="42"/>
      <c r="B15" s="84"/>
      <c r="C15" s="44"/>
      <c r="D15" s="42"/>
      <c r="E15" s="387"/>
      <c r="F15" s="44"/>
      <c r="G15" s="87" t="s">
        <v>13</v>
      </c>
      <c r="H15" s="43">
        <v>280</v>
      </c>
      <c r="I15" s="44"/>
      <c r="J15" s="86" t="s">
        <v>357</v>
      </c>
      <c r="K15" s="43">
        <v>1700</v>
      </c>
      <c r="L15" s="44"/>
      <c r="M15" s="42" t="s">
        <v>313</v>
      </c>
      <c r="N15" s="43">
        <v>1520</v>
      </c>
      <c r="O15" s="44"/>
    </row>
    <row r="16" spans="1:15" s="54" customFormat="1" ht="18" customHeight="1">
      <c r="A16" s="86"/>
      <c r="B16" s="84">
        <v>0</v>
      </c>
      <c r="C16" s="44"/>
      <c r="D16" s="42"/>
      <c r="E16" s="387"/>
      <c r="F16" s="44"/>
      <c r="G16" s="42" t="s">
        <v>9</v>
      </c>
      <c r="H16" s="43">
        <v>600</v>
      </c>
      <c r="I16" s="44"/>
      <c r="J16" s="42" t="s">
        <v>14</v>
      </c>
      <c r="K16" s="43">
        <v>400</v>
      </c>
      <c r="L16" s="44"/>
      <c r="M16" s="259" t="s">
        <v>378</v>
      </c>
      <c r="N16" s="43">
        <v>1020</v>
      </c>
      <c r="O16" s="44"/>
    </row>
    <row r="17" spans="1:15" s="54" customFormat="1" ht="18" customHeight="1">
      <c r="A17" s="86"/>
      <c r="B17" s="84">
        <v>0</v>
      </c>
      <c r="C17" s="44"/>
      <c r="D17" s="42"/>
      <c r="E17" s="43">
        <v>0</v>
      </c>
      <c r="F17" s="44"/>
      <c r="G17" s="256" t="s">
        <v>293</v>
      </c>
      <c r="H17" s="92">
        <v>410</v>
      </c>
      <c r="I17" s="44"/>
      <c r="J17" s="45" t="s">
        <v>358</v>
      </c>
      <c r="K17" s="116">
        <v>2520</v>
      </c>
      <c r="L17" s="44"/>
      <c r="M17" s="259" t="s">
        <v>379</v>
      </c>
      <c r="N17" s="43">
        <v>1090</v>
      </c>
      <c r="O17" s="44"/>
    </row>
    <row r="18" spans="1:15" s="54" customFormat="1" ht="18" customHeight="1">
      <c r="A18" s="86"/>
      <c r="B18" s="84">
        <v>0</v>
      </c>
      <c r="C18" s="44"/>
      <c r="D18" s="402" t="s">
        <v>427</v>
      </c>
      <c r="E18" s="43"/>
      <c r="F18" s="44"/>
      <c r="G18" s="96" t="s">
        <v>12</v>
      </c>
      <c r="H18" s="97">
        <v>1050</v>
      </c>
      <c r="I18" s="44"/>
      <c r="J18" s="135" t="s">
        <v>15</v>
      </c>
      <c r="K18" s="43">
        <v>1340</v>
      </c>
      <c r="L18" s="44"/>
      <c r="M18" s="258" t="s">
        <v>380</v>
      </c>
      <c r="N18" s="43">
        <v>750</v>
      </c>
      <c r="O18" s="44"/>
    </row>
    <row r="19" spans="1:15" s="54" customFormat="1" ht="18" customHeight="1">
      <c r="A19" s="96"/>
      <c r="B19" s="125">
        <v>0</v>
      </c>
      <c r="C19" s="104"/>
      <c r="D19" s="96"/>
      <c r="E19" s="125">
        <v>0</v>
      </c>
      <c r="F19" s="104"/>
      <c r="G19" s="432"/>
      <c r="H19" s="97"/>
      <c r="I19" s="415"/>
      <c r="J19" s="260" t="s">
        <v>328</v>
      </c>
      <c r="K19" s="88">
        <v>1000</v>
      </c>
      <c r="L19" s="44"/>
      <c r="M19" s="445" t="s">
        <v>337</v>
      </c>
      <c r="N19" s="43">
        <v>2110</v>
      </c>
      <c r="O19" s="44"/>
    </row>
    <row r="20" spans="1:15" s="54" customFormat="1" ht="18" customHeight="1">
      <c r="A20" s="318" t="s">
        <v>342</v>
      </c>
      <c r="B20" s="315">
        <f>SUM(B8:B19)</f>
        <v>3410</v>
      </c>
      <c r="C20" s="316">
        <f>SUM(C8:C19)</f>
        <v>0</v>
      </c>
      <c r="D20" s="318" t="s">
        <v>342</v>
      </c>
      <c r="E20" s="315">
        <f>SUM(E8:E19)</f>
        <v>6410</v>
      </c>
      <c r="F20" s="316">
        <f>SUM(F8:F19)</f>
        <v>0</v>
      </c>
      <c r="G20" s="318" t="s">
        <v>342</v>
      </c>
      <c r="H20" s="315">
        <f>SUM(H8:H19)</f>
        <v>5620</v>
      </c>
      <c r="I20" s="316">
        <f>SUM(I8:I19)</f>
        <v>0</v>
      </c>
      <c r="J20" s="42" t="s">
        <v>9</v>
      </c>
      <c r="K20" s="43">
        <v>1490</v>
      </c>
      <c r="L20" s="44"/>
      <c r="M20" s="42" t="s">
        <v>381</v>
      </c>
      <c r="N20" s="43">
        <v>690</v>
      </c>
      <c r="O20" s="44"/>
    </row>
    <row r="21" spans="1:15" s="54" customFormat="1" ht="18" customHeight="1">
      <c r="A21" s="42"/>
      <c r="B21" s="84"/>
      <c r="C21" s="44"/>
      <c r="D21" s="45"/>
      <c r="E21" s="43">
        <v>0</v>
      </c>
      <c r="F21" s="44"/>
      <c r="G21" s="42"/>
      <c r="H21" s="43"/>
      <c r="I21" s="44"/>
      <c r="J21" s="86" t="s">
        <v>149</v>
      </c>
      <c r="K21" s="43">
        <v>980</v>
      </c>
      <c r="L21" s="44"/>
      <c r="M21" s="256" t="s">
        <v>314</v>
      </c>
      <c r="N21" s="43">
        <v>660</v>
      </c>
      <c r="O21" s="44"/>
    </row>
    <row r="22" spans="1:15" s="54" customFormat="1" ht="18" customHeight="1">
      <c r="A22" s="436" t="s">
        <v>444</v>
      </c>
      <c r="B22" s="89">
        <v>250</v>
      </c>
      <c r="C22" s="44"/>
      <c r="D22" s="86" t="s">
        <v>20</v>
      </c>
      <c r="E22" s="92">
        <v>400</v>
      </c>
      <c r="F22" s="44"/>
      <c r="G22" s="42" t="s">
        <v>21</v>
      </c>
      <c r="H22" s="43">
        <v>750</v>
      </c>
      <c r="I22" s="44"/>
      <c r="J22" s="42" t="s">
        <v>237</v>
      </c>
      <c r="K22" s="43">
        <v>1320</v>
      </c>
      <c r="L22" s="44"/>
      <c r="M22" s="42" t="s">
        <v>315</v>
      </c>
      <c r="N22" s="43">
        <v>1440</v>
      </c>
      <c r="O22" s="44"/>
    </row>
    <row r="23" spans="1:15" s="54" customFormat="1" ht="18" customHeight="1">
      <c r="A23" s="401" t="s">
        <v>371</v>
      </c>
      <c r="B23" s="84">
        <v>720</v>
      </c>
      <c r="C23" s="44"/>
      <c r="D23" s="42" t="s">
        <v>407</v>
      </c>
      <c r="E23" s="43">
        <v>530</v>
      </c>
      <c r="F23" s="44"/>
      <c r="G23" s="42" t="s">
        <v>24</v>
      </c>
      <c r="H23" s="43">
        <v>250</v>
      </c>
      <c r="I23" s="44"/>
      <c r="J23" s="258" t="s">
        <v>359</v>
      </c>
      <c r="K23" s="43">
        <v>840</v>
      </c>
      <c r="L23" s="44"/>
      <c r="M23" s="42" t="s">
        <v>382</v>
      </c>
      <c r="N23" s="43">
        <v>3130</v>
      </c>
      <c r="O23" s="44"/>
    </row>
    <row r="24" spans="1:15" s="54" customFormat="1" ht="18" customHeight="1">
      <c r="A24" s="42" t="s">
        <v>404</v>
      </c>
      <c r="B24" s="84">
        <v>290</v>
      </c>
      <c r="C24" s="44"/>
      <c r="D24" s="42" t="s">
        <v>26</v>
      </c>
      <c r="E24" s="43">
        <v>250</v>
      </c>
      <c r="F24" s="44"/>
      <c r="G24" s="42" t="s">
        <v>23</v>
      </c>
      <c r="H24" s="43">
        <v>2050</v>
      </c>
      <c r="I24" s="44"/>
      <c r="J24" s="261" t="s">
        <v>309</v>
      </c>
      <c r="K24" s="92">
        <v>3080</v>
      </c>
      <c r="L24" s="44"/>
      <c r="M24" s="256" t="s">
        <v>304</v>
      </c>
      <c r="N24" s="43">
        <v>3240</v>
      </c>
      <c r="O24" s="44"/>
    </row>
    <row r="25" spans="1:15" s="54" customFormat="1" ht="18" customHeight="1">
      <c r="A25" s="416" t="s">
        <v>405</v>
      </c>
      <c r="B25" s="84">
        <v>500</v>
      </c>
      <c r="C25" s="44"/>
      <c r="D25" s="258" t="s">
        <v>408</v>
      </c>
      <c r="E25" s="43">
        <v>250</v>
      </c>
      <c r="F25" s="44"/>
      <c r="G25" s="42" t="s">
        <v>27</v>
      </c>
      <c r="H25" s="43">
        <v>420</v>
      </c>
      <c r="I25" s="44"/>
      <c r="J25" s="42" t="s">
        <v>16</v>
      </c>
      <c r="K25" s="88">
        <v>530</v>
      </c>
      <c r="L25" s="44"/>
      <c r="M25" s="87" t="s">
        <v>362</v>
      </c>
      <c r="N25" s="43">
        <v>2290</v>
      </c>
      <c r="O25" s="44"/>
    </row>
    <row r="26" spans="1:15" s="54" customFormat="1" ht="18" customHeight="1">
      <c r="A26" s="416"/>
      <c r="B26" s="84"/>
      <c r="C26" s="44"/>
      <c r="D26" s="87"/>
      <c r="E26" s="424">
        <v>0</v>
      </c>
      <c r="F26" s="44"/>
      <c r="G26" s="87" t="s">
        <v>26</v>
      </c>
      <c r="H26" s="43">
        <v>750</v>
      </c>
      <c r="I26" s="44"/>
      <c r="J26" s="42" t="s">
        <v>11</v>
      </c>
      <c r="K26" s="43">
        <v>950</v>
      </c>
      <c r="L26" s="44"/>
      <c r="M26" s="412" t="s">
        <v>364</v>
      </c>
      <c r="N26" s="43">
        <v>2240</v>
      </c>
      <c r="O26" s="44"/>
    </row>
    <row r="27" spans="1:15" s="54" customFormat="1" ht="18" customHeight="1">
      <c r="A27" s="42"/>
      <c r="B27" s="296"/>
      <c r="C27" s="44"/>
      <c r="D27" s="42"/>
      <c r="E27" s="424"/>
      <c r="F27" s="44"/>
      <c r="G27" s="42" t="s">
        <v>324</v>
      </c>
      <c r="H27" s="43">
        <v>350</v>
      </c>
      <c r="I27" s="44"/>
      <c r="J27" s="42" t="s">
        <v>17</v>
      </c>
      <c r="K27" s="43">
        <v>1130</v>
      </c>
      <c r="L27" s="44"/>
      <c r="M27" s="42" t="s">
        <v>316</v>
      </c>
      <c r="N27" s="43">
        <v>760</v>
      </c>
      <c r="O27" s="44"/>
    </row>
    <row r="28" spans="1:15" s="54" customFormat="1" ht="18" customHeight="1">
      <c r="A28" s="42"/>
      <c r="B28" s="84"/>
      <c r="C28" s="44"/>
      <c r="D28" s="42"/>
      <c r="E28" s="43"/>
      <c r="F28" s="44"/>
      <c r="G28" s="85" t="s">
        <v>22</v>
      </c>
      <c r="H28" s="43">
        <v>1200</v>
      </c>
      <c r="I28" s="44"/>
      <c r="J28" s="86" t="s">
        <v>7</v>
      </c>
      <c r="K28" s="43">
        <v>840</v>
      </c>
      <c r="L28" s="44"/>
      <c r="M28" s="283" t="s">
        <v>317</v>
      </c>
      <c r="N28" s="88">
        <v>620</v>
      </c>
      <c r="O28" s="44"/>
    </row>
    <row r="29" spans="1:15" s="54" customFormat="1" ht="18" customHeight="1">
      <c r="A29" s="86"/>
      <c r="B29" s="92"/>
      <c r="C29" s="44"/>
      <c r="D29" s="42"/>
      <c r="E29" s="92"/>
      <c r="F29" s="44"/>
      <c r="G29" s="87" t="s">
        <v>29</v>
      </c>
      <c r="H29" s="43">
        <v>800</v>
      </c>
      <c r="I29" s="44"/>
      <c r="J29" s="427" t="s">
        <v>373</v>
      </c>
      <c r="K29" s="43">
        <v>2140</v>
      </c>
      <c r="L29" s="44"/>
      <c r="M29" s="258" t="s">
        <v>318</v>
      </c>
      <c r="N29" s="43">
        <v>2730</v>
      </c>
      <c r="O29" s="44"/>
    </row>
    <row r="30" spans="1:15" s="54" customFormat="1" ht="18" customHeight="1">
      <c r="A30" s="86"/>
      <c r="B30" s="92"/>
      <c r="C30" s="44"/>
      <c r="D30" s="42"/>
      <c r="E30" s="92"/>
      <c r="F30" s="44"/>
      <c r="G30" s="42" t="s">
        <v>28</v>
      </c>
      <c r="H30" s="43">
        <v>480</v>
      </c>
      <c r="I30" s="44"/>
      <c r="J30" s="87" t="s">
        <v>374</v>
      </c>
      <c r="K30" s="88">
        <v>2100</v>
      </c>
      <c r="L30" s="44"/>
      <c r="M30" s="260" t="s">
        <v>31</v>
      </c>
      <c r="N30" s="88">
        <v>1130</v>
      </c>
      <c r="O30" s="44"/>
    </row>
    <row r="31" spans="1:15" s="54" customFormat="1" ht="18" customHeight="1">
      <c r="A31" s="86"/>
      <c r="B31" s="92"/>
      <c r="C31" s="44"/>
      <c r="D31" s="42"/>
      <c r="E31" s="43"/>
      <c r="F31" s="44"/>
      <c r="G31" s="42" t="s">
        <v>321</v>
      </c>
      <c r="H31" s="43">
        <v>610</v>
      </c>
      <c r="I31" s="44"/>
      <c r="J31" s="87" t="s">
        <v>10</v>
      </c>
      <c r="K31" s="43">
        <v>1390</v>
      </c>
      <c r="L31" s="44"/>
      <c r="M31" s="260" t="s">
        <v>305</v>
      </c>
      <c r="N31" s="43">
        <v>1590</v>
      </c>
      <c r="O31" s="44"/>
    </row>
    <row r="32" spans="1:15" s="54" customFormat="1" ht="18" customHeight="1">
      <c r="A32" s="86"/>
      <c r="B32" s="92"/>
      <c r="C32" s="44"/>
      <c r="D32" s="87" t="s">
        <v>249</v>
      </c>
      <c r="E32" s="92"/>
      <c r="F32" s="44"/>
      <c r="G32" s="42" t="s">
        <v>30</v>
      </c>
      <c r="H32" s="43">
        <v>600</v>
      </c>
      <c r="I32" s="44"/>
      <c r="J32" s="285" t="s">
        <v>431</v>
      </c>
      <c r="K32" s="43">
        <v>550</v>
      </c>
      <c r="L32" s="44"/>
      <c r="M32" s="42" t="s">
        <v>32</v>
      </c>
      <c r="N32" s="43">
        <v>750</v>
      </c>
      <c r="O32" s="44"/>
    </row>
    <row r="33" spans="1:15" s="54" customFormat="1" ht="18" customHeight="1">
      <c r="A33" s="401"/>
      <c r="B33" s="92"/>
      <c r="C33" s="44"/>
      <c r="D33" s="42" t="s">
        <v>447</v>
      </c>
      <c r="E33" s="92"/>
      <c r="F33" s="44"/>
      <c r="G33" s="45"/>
      <c r="H33" s="101"/>
      <c r="I33" s="44"/>
      <c r="J33" s="87" t="s">
        <v>375</v>
      </c>
      <c r="K33" s="43">
        <v>2720</v>
      </c>
      <c r="L33" s="44"/>
      <c r="M33" s="42"/>
      <c r="N33" s="43"/>
      <c r="O33" s="44"/>
    </row>
    <row r="34" spans="1:15" s="54" customFormat="1" ht="18" customHeight="1">
      <c r="A34" s="96"/>
      <c r="B34" s="97"/>
      <c r="C34" s="104"/>
      <c r="D34" s="96"/>
      <c r="E34" s="97"/>
      <c r="F34" s="104"/>
      <c r="G34" s="96"/>
      <c r="H34" s="97"/>
      <c r="I34" s="104"/>
      <c r="J34" s="100" t="s">
        <v>310</v>
      </c>
      <c r="K34" s="92">
        <v>2370</v>
      </c>
      <c r="L34" s="44"/>
      <c r="M34" s="42"/>
      <c r="N34" s="43"/>
      <c r="O34" s="44"/>
    </row>
    <row r="35" spans="1:15" s="54" customFormat="1" ht="18" customHeight="1">
      <c r="A35" s="318" t="s">
        <v>343</v>
      </c>
      <c r="B35" s="317">
        <f>SUM(B22:B33)</f>
        <v>1760</v>
      </c>
      <c r="C35" s="316">
        <f>SUM(C22:C33)</f>
        <v>0</v>
      </c>
      <c r="D35" s="318" t="s">
        <v>343</v>
      </c>
      <c r="E35" s="317">
        <f>SUM(E22:E33)</f>
        <v>1430</v>
      </c>
      <c r="F35" s="316">
        <f>SUM(F22:F33)</f>
        <v>0</v>
      </c>
      <c r="G35" s="318" t="s">
        <v>343</v>
      </c>
      <c r="H35" s="317">
        <f>SUM(H22:H33)</f>
        <v>8260</v>
      </c>
      <c r="I35" s="316">
        <f>SUM(I22:I33)</f>
        <v>0</v>
      </c>
      <c r="J35" s="87" t="s">
        <v>295</v>
      </c>
      <c r="K35" s="88">
        <v>1260</v>
      </c>
      <c r="L35" s="44"/>
      <c r="M35" s="87"/>
      <c r="N35" s="296"/>
      <c r="O35" s="44"/>
    </row>
    <row r="36" spans="1:15" s="54" customFormat="1" ht="18" customHeight="1">
      <c r="A36" s="42"/>
      <c r="B36" s="43"/>
      <c r="C36" s="44"/>
      <c r="D36" s="91"/>
      <c r="E36" s="43"/>
      <c r="F36" s="44"/>
      <c r="G36" s="102" t="s">
        <v>272</v>
      </c>
      <c r="H36" s="170"/>
      <c r="I36" s="117"/>
      <c r="J36" s="87" t="s">
        <v>12</v>
      </c>
      <c r="K36" s="88">
        <v>2910</v>
      </c>
      <c r="L36" s="44"/>
      <c r="M36" s="396"/>
      <c r="N36" s="43">
        <v>0</v>
      </c>
      <c r="O36" s="44">
        <v>0</v>
      </c>
    </row>
    <row r="37" spans="1:15" s="54" customFormat="1" ht="18" customHeight="1">
      <c r="A37" s="42"/>
      <c r="B37" s="84"/>
      <c r="C37" s="44"/>
      <c r="D37" s="86"/>
      <c r="E37" s="92"/>
      <c r="F37" s="44"/>
      <c r="G37" s="86" t="s">
        <v>261</v>
      </c>
      <c r="H37" s="92">
        <v>40</v>
      </c>
      <c r="I37" s="44"/>
      <c r="J37" s="87" t="s">
        <v>18</v>
      </c>
      <c r="K37" s="88">
        <v>1880</v>
      </c>
      <c r="L37" s="44"/>
      <c r="M37" s="396"/>
      <c r="N37" s="43">
        <v>0</v>
      </c>
      <c r="O37" s="44">
        <v>0</v>
      </c>
    </row>
    <row r="38" spans="1:15" s="54" customFormat="1" ht="18" customHeight="1">
      <c r="A38" s="42"/>
      <c r="B38" s="84"/>
      <c r="C38" s="44"/>
      <c r="D38" s="42"/>
      <c r="E38" s="43"/>
      <c r="F38" s="44"/>
      <c r="G38" s="42"/>
      <c r="H38" s="43"/>
      <c r="I38" s="44"/>
      <c r="J38" s="87" t="s">
        <v>376</v>
      </c>
      <c r="K38" s="88">
        <v>1180</v>
      </c>
      <c r="L38" s="44"/>
      <c r="M38" s="87"/>
      <c r="N38" s="43"/>
      <c r="O38" s="44"/>
    </row>
    <row r="39" spans="1:15" s="54" customFormat="1" ht="18" customHeight="1">
      <c r="A39" s="42"/>
      <c r="B39" s="84"/>
      <c r="C39" s="44"/>
      <c r="D39" s="42"/>
      <c r="E39" s="43"/>
      <c r="F39" s="44"/>
      <c r="G39" s="241"/>
      <c r="H39" s="242"/>
      <c r="I39" s="104"/>
      <c r="J39" s="87"/>
      <c r="K39" s="88"/>
      <c r="L39" s="44"/>
      <c r="M39" s="87"/>
      <c r="N39" s="43"/>
      <c r="O39" s="44"/>
    </row>
    <row r="40" spans="1:15" s="54" customFormat="1" ht="18" customHeight="1">
      <c r="A40" s="42"/>
      <c r="B40" s="299"/>
      <c r="C40" s="44"/>
      <c r="D40" s="42"/>
      <c r="E40" s="43"/>
      <c r="F40" s="44"/>
      <c r="G40" s="326" t="s">
        <v>344</v>
      </c>
      <c r="H40" s="317">
        <f>SUM(H37:H39)</f>
        <v>40</v>
      </c>
      <c r="I40" s="316">
        <f>SUM(I37:I39)</f>
        <v>0</v>
      </c>
      <c r="J40" s="87"/>
      <c r="K40" s="88"/>
      <c r="L40" s="44"/>
      <c r="M40" s="87"/>
      <c r="N40" s="43"/>
      <c r="O40" s="44"/>
    </row>
    <row r="41" spans="1:15" s="54" customFormat="1" ht="18" customHeight="1">
      <c r="A41" s="102"/>
      <c r="B41" s="103"/>
      <c r="C41" s="44"/>
      <c r="D41" s="102"/>
      <c r="E41" s="103"/>
      <c r="F41" s="44"/>
      <c r="G41" s="262"/>
      <c r="H41" s="263"/>
      <c r="I41" s="44"/>
      <c r="J41" s="87"/>
      <c r="K41" s="88"/>
      <c r="L41" s="44"/>
      <c r="M41" s="87"/>
      <c r="N41" s="43"/>
      <c r="O41" s="44"/>
    </row>
    <row r="42" spans="1:15" s="54" customFormat="1" ht="18" customHeight="1">
      <c r="A42" s="45"/>
      <c r="B42" s="101"/>
      <c r="C42" s="104"/>
      <c r="D42" s="42"/>
      <c r="E42" s="101"/>
      <c r="F42" s="104"/>
      <c r="G42" s="45"/>
      <c r="H42" s="101"/>
      <c r="I42" s="104"/>
      <c r="J42" s="383"/>
      <c r="K42" s="296"/>
      <c r="L42" s="44"/>
      <c r="M42" s="87"/>
      <c r="N42" s="106"/>
      <c r="O42" s="44"/>
    </row>
    <row r="43" spans="1:15" s="54" customFormat="1" ht="18" customHeight="1" thickBot="1">
      <c r="A43" s="319" t="s">
        <v>19</v>
      </c>
      <c r="B43" s="107">
        <f>SUM(B20,B35)</f>
        <v>5170</v>
      </c>
      <c r="C43" s="108">
        <f>SUM(C20,C35)</f>
        <v>0</v>
      </c>
      <c r="D43" s="319" t="s">
        <v>19</v>
      </c>
      <c r="E43" s="107">
        <f>SUM(E20,E35)</f>
        <v>7840</v>
      </c>
      <c r="F43" s="108">
        <f>SUM(F20,F35)</f>
        <v>0</v>
      </c>
      <c r="G43" s="319" t="s">
        <v>19</v>
      </c>
      <c r="H43" s="107">
        <f>SUM(H20,H35,H40)</f>
        <v>13920</v>
      </c>
      <c r="I43" s="108">
        <f>SUM(I20,I35,I40)</f>
        <v>0</v>
      </c>
      <c r="J43" s="87"/>
      <c r="K43" s="298"/>
      <c r="L43" s="44"/>
      <c r="M43" s="87"/>
      <c r="N43" s="88"/>
      <c r="O43" s="44"/>
    </row>
    <row r="44" spans="1:15" s="54" customFormat="1" ht="18" customHeight="1" thickBot="1">
      <c r="A44" s="308"/>
      <c r="B44" s="109"/>
      <c r="C44" s="323"/>
      <c r="D44" s="397"/>
      <c r="E44" s="313"/>
      <c r="F44" s="398"/>
      <c r="G44" s="311"/>
      <c r="H44" s="311"/>
      <c r="I44" s="312"/>
      <c r="J44" s="87"/>
      <c r="K44" s="405"/>
      <c r="L44" s="406"/>
      <c r="M44" s="407"/>
      <c r="N44" s="387"/>
      <c r="O44" s="44"/>
    </row>
    <row r="45" spans="1:15" s="54" customFormat="1" ht="18" customHeight="1">
      <c r="A45" s="455" t="s">
        <v>244</v>
      </c>
      <c r="B45" s="461"/>
      <c r="C45" s="462"/>
      <c r="D45" s="455" t="s">
        <v>172</v>
      </c>
      <c r="E45" s="463"/>
      <c r="F45" s="464"/>
      <c r="G45" s="46"/>
      <c r="H45" s="118"/>
      <c r="I45" s="119"/>
      <c r="J45" s="403"/>
      <c r="K45" s="400"/>
      <c r="L45" s="44"/>
      <c r="M45" s="258"/>
      <c r="N45" s="43"/>
      <c r="O45" s="44"/>
    </row>
    <row r="46" spans="1:15" s="54" customFormat="1" ht="18" customHeight="1">
      <c r="A46" s="81" t="s">
        <v>3</v>
      </c>
      <c r="B46" s="82" t="s">
        <v>259</v>
      </c>
      <c r="C46" s="83" t="s">
        <v>258</v>
      </c>
      <c r="D46" s="177" t="s">
        <v>3</v>
      </c>
      <c r="E46" s="82" t="s">
        <v>259</v>
      </c>
      <c r="F46" s="186" t="s">
        <v>258</v>
      </c>
      <c r="G46" s="81" t="s">
        <v>3</v>
      </c>
      <c r="H46" s="82" t="s">
        <v>259</v>
      </c>
      <c r="I46" s="83" t="s">
        <v>258</v>
      </c>
      <c r="J46" s="87" t="s">
        <v>311</v>
      </c>
      <c r="K46" s="43"/>
      <c r="L46" s="44"/>
      <c r="M46" s="87"/>
      <c r="N46" s="400"/>
      <c r="O46" s="44"/>
    </row>
    <row r="47" spans="1:15" s="54" customFormat="1" ht="18" customHeight="1">
      <c r="A47" s="42" t="s">
        <v>243</v>
      </c>
      <c r="B47" s="43"/>
      <c r="C47" s="44"/>
      <c r="D47" s="42"/>
      <c r="E47" s="400"/>
      <c r="F47" s="44"/>
      <c r="G47" s="42"/>
      <c r="H47" s="400"/>
      <c r="I47" s="44"/>
      <c r="J47" s="297"/>
      <c r="K47" s="92"/>
      <c r="L47" s="44"/>
      <c r="M47" s="264"/>
      <c r="N47" s="265"/>
      <c r="O47" s="44"/>
    </row>
    <row r="48" spans="1:15" s="54" customFormat="1" ht="18" customHeight="1">
      <c r="A48" s="389"/>
      <c r="B48" s="43">
        <v>0</v>
      </c>
      <c r="C48" s="44"/>
      <c r="D48" s="42"/>
      <c r="E48" s="400"/>
      <c r="F48" s="44"/>
      <c r="G48" s="42"/>
      <c r="H48" s="400"/>
      <c r="I48" s="44"/>
      <c r="J48" s="239"/>
      <c r="K48" s="101"/>
      <c r="L48" s="104"/>
      <c r="M48" s="233"/>
      <c r="N48" s="324"/>
      <c r="O48" s="104"/>
    </row>
    <row r="49" spans="1:15" s="54" customFormat="1" ht="18" customHeight="1">
      <c r="A49" s="42"/>
      <c r="B49" s="43">
        <v>0</v>
      </c>
      <c r="C49" s="44"/>
      <c r="D49" s="42"/>
      <c r="E49" s="400"/>
      <c r="F49" s="44"/>
      <c r="G49" s="42"/>
      <c r="H49" s="400"/>
      <c r="I49" s="44"/>
      <c r="J49" s="325" t="s">
        <v>342</v>
      </c>
      <c r="K49" s="317">
        <f>SUM(K8:K48)</f>
        <v>45300</v>
      </c>
      <c r="L49" s="316">
        <f>SUM(L8:L48)</f>
        <v>0</v>
      </c>
      <c r="M49" s="318" t="s">
        <v>343</v>
      </c>
      <c r="N49" s="317">
        <f>SUM(N8:N48)</f>
        <v>39910</v>
      </c>
      <c r="O49" s="316">
        <f>SUM(O8:O48)</f>
        <v>0</v>
      </c>
    </row>
    <row r="50" spans="1:15" s="54" customFormat="1" ht="18" customHeight="1">
      <c r="A50" s="256"/>
      <c r="B50" s="43">
        <v>0</v>
      </c>
      <c r="C50" s="44"/>
      <c r="D50" s="99"/>
      <c r="E50" s="296"/>
      <c r="F50" s="44"/>
      <c r="G50" s="99"/>
      <c r="H50" s="296"/>
      <c r="I50" s="44"/>
      <c r="J50" s="99"/>
      <c r="K50" s="296"/>
      <c r="L50" s="44"/>
      <c r="M50" s="102" t="s">
        <v>272</v>
      </c>
      <c r="N50" s="170"/>
      <c r="O50" s="117"/>
    </row>
    <row r="51" spans="1:15" s="54" customFormat="1" ht="18" customHeight="1">
      <c r="A51" s="42"/>
      <c r="B51" s="43">
        <v>0</v>
      </c>
      <c r="C51" s="44"/>
      <c r="D51" s="99"/>
      <c r="E51" s="296"/>
      <c r="F51" s="44"/>
      <c r="G51" s="99"/>
      <c r="H51" s="296"/>
      <c r="I51" s="44"/>
      <c r="J51" s="99"/>
      <c r="K51" s="296"/>
      <c r="L51" s="44"/>
      <c r="M51" s="160" t="s">
        <v>55</v>
      </c>
      <c r="N51" s="92">
        <v>830</v>
      </c>
      <c r="O51" s="44"/>
    </row>
    <row r="52" spans="1:15" s="54" customFormat="1" ht="18" customHeight="1">
      <c r="A52" s="392"/>
      <c r="B52" s="116">
        <v>0</v>
      </c>
      <c r="C52" s="44"/>
      <c r="D52" s="99"/>
      <c r="E52" s="296"/>
      <c r="F52" s="323"/>
      <c r="G52" s="99"/>
      <c r="H52" s="296"/>
      <c r="I52" s="323"/>
      <c r="J52" s="99"/>
      <c r="K52" s="296"/>
      <c r="L52" s="323"/>
      <c r="M52" s="136" t="s">
        <v>56</v>
      </c>
      <c r="N52" s="92">
        <v>90</v>
      </c>
      <c r="O52" s="44"/>
    </row>
    <row r="53" spans="1:15" ht="18" customHeight="1">
      <c r="A53" s="42"/>
      <c r="B53" s="43">
        <v>0</v>
      </c>
      <c r="C53" s="44"/>
      <c r="D53" s="102"/>
      <c r="E53" s="103"/>
      <c r="F53" s="44"/>
      <c r="G53" s="102"/>
      <c r="H53" s="103"/>
      <c r="I53" s="44"/>
      <c r="J53" s="102"/>
      <c r="K53" s="103"/>
      <c r="L53" s="44"/>
      <c r="M53" s="87"/>
      <c r="N53" s="43"/>
      <c r="O53" s="44"/>
    </row>
    <row r="54" spans="1:15" ht="18" customHeight="1">
      <c r="A54" s="42"/>
      <c r="B54" s="43">
        <v>0</v>
      </c>
      <c r="C54" s="44"/>
      <c r="D54" s="99"/>
      <c r="E54" s="296"/>
      <c r="F54" s="44"/>
      <c r="G54" s="99"/>
      <c r="H54" s="296"/>
      <c r="I54" s="44"/>
      <c r="J54" s="99"/>
      <c r="K54" s="296"/>
      <c r="L54" s="44"/>
      <c r="M54" s="42"/>
      <c r="N54" s="43"/>
      <c r="O54" s="44"/>
    </row>
    <row r="55" spans="1:15" ht="18" customHeight="1">
      <c r="A55" s="45"/>
      <c r="B55" s="101"/>
      <c r="C55" s="104"/>
      <c r="D55" s="320"/>
      <c r="E55" s="97"/>
      <c r="F55" s="321"/>
      <c r="G55" s="320"/>
      <c r="H55" s="97"/>
      <c r="I55" s="321"/>
      <c r="J55" s="318"/>
      <c r="K55" s="97"/>
      <c r="L55" s="321"/>
      <c r="M55" s="96"/>
      <c r="N55" s="97"/>
      <c r="O55" s="104"/>
    </row>
    <row r="56" spans="1:15" s="54" customFormat="1" ht="18" customHeight="1">
      <c r="A56" s="318" t="s">
        <v>342</v>
      </c>
      <c r="B56" s="317">
        <f>SUM(B47:B55)</f>
        <v>0</v>
      </c>
      <c r="C56" s="316">
        <f>SUM(C47:C55)</f>
        <v>0</v>
      </c>
      <c r="D56" s="318"/>
      <c r="E56" s="393"/>
      <c r="F56" s="316">
        <f>SUM(F47:F55)</f>
        <v>0</v>
      </c>
      <c r="G56" s="318"/>
      <c r="H56" s="393"/>
      <c r="I56" s="316">
        <f>SUM(I47:I55)</f>
        <v>0</v>
      </c>
      <c r="K56" s="393"/>
      <c r="L56" s="316"/>
      <c r="M56" s="326" t="s">
        <v>344</v>
      </c>
      <c r="N56" s="317">
        <f>SUM(N51:N55)</f>
        <v>920</v>
      </c>
      <c r="O56" s="316">
        <f>SUM(O51:O55)</f>
        <v>0</v>
      </c>
    </row>
    <row r="57" spans="1:15" s="54" customFormat="1" ht="18" customHeight="1">
      <c r="A57" s="42"/>
      <c r="B57" s="43"/>
      <c r="C57" s="44"/>
      <c r="D57" s="87"/>
      <c r="E57" s="43"/>
      <c r="F57" s="44"/>
      <c r="G57" s="87"/>
      <c r="H57" s="43"/>
      <c r="I57" s="44"/>
      <c r="J57" s="266"/>
      <c r="K57" s="43"/>
      <c r="L57" s="44"/>
      <c r="M57" s="102" t="s">
        <v>271</v>
      </c>
      <c r="N57" s="170"/>
      <c r="O57" s="117"/>
    </row>
    <row r="58" spans="1:15" s="54" customFormat="1" ht="18" customHeight="1">
      <c r="A58" s="42"/>
      <c r="B58" s="43"/>
      <c r="C58" s="44"/>
      <c r="D58" s="99"/>
      <c r="E58" s="296"/>
      <c r="F58" s="44"/>
      <c r="G58" s="99"/>
      <c r="H58" s="296"/>
      <c r="I58" s="44"/>
      <c r="J58" s="99"/>
      <c r="K58" s="296"/>
      <c r="L58" s="44"/>
      <c r="M58" s="260" t="s">
        <v>323</v>
      </c>
      <c r="N58" s="92">
        <v>970</v>
      </c>
      <c r="O58" s="44"/>
    </row>
    <row r="59" spans="1:15" s="54" customFormat="1" ht="18" customHeight="1">
      <c r="A59" s="42"/>
      <c r="B59" s="43"/>
      <c r="C59" s="44"/>
      <c r="D59" s="112"/>
      <c r="E59" s="92"/>
      <c r="F59" s="113"/>
      <c r="G59" s="112"/>
      <c r="H59" s="92"/>
      <c r="I59" s="113"/>
      <c r="J59" s="112"/>
      <c r="K59" s="92"/>
      <c r="L59" s="113"/>
      <c r="M59" s="260" t="s">
        <v>127</v>
      </c>
      <c r="N59" s="92">
        <v>850</v>
      </c>
      <c r="O59" s="44"/>
    </row>
    <row r="60" spans="1:15" s="54" customFormat="1" ht="18" customHeight="1">
      <c r="A60" s="256"/>
      <c r="B60" s="43">
        <v>0</v>
      </c>
      <c r="C60" s="44"/>
      <c r="D60" s="91"/>
      <c r="E60" s="43"/>
      <c r="F60" s="44"/>
      <c r="G60" s="91"/>
      <c r="H60" s="43"/>
      <c r="I60" s="44"/>
      <c r="J60" s="91"/>
      <c r="K60" s="43"/>
      <c r="L60" s="44"/>
      <c r="M60" s="99"/>
      <c r="N60" s="296"/>
      <c r="O60" s="44"/>
    </row>
    <row r="61" spans="1:16" s="54" customFormat="1" ht="18" customHeight="1">
      <c r="A61" s="42"/>
      <c r="B61" s="43">
        <v>0</v>
      </c>
      <c r="C61" s="44"/>
      <c r="D61" s="91"/>
      <c r="E61" s="296"/>
      <c r="F61" s="44"/>
      <c r="G61" s="91"/>
      <c r="H61" s="296"/>
      <c r="I61" s="44"/>
      <c r="J61" s="91"/>
      <c r="K61" s="296"/>
      <c r="L61" s="44"/>
      <c r="M61" s="86"/>
      <c r="N61" s="92"/>
      <c r="O61" s="44"/>
      <c r="P61" s="124"/>
    </row>
    <row r="62" spans="1:15" s="54" customFormat="1" ht="18" customHeight="1">
      <c r="A62" s="256"/>
      <c r="B62" s="43">
        <v>0</v>
      </c>
      <c r="C62" s="44"/>
      <c r="D62" s="42"/>
      <c r="E62" s="43"/>
      <c r="F62" s="44"/>
      <c r="G62" s="42"/>
      <c r="H62" s="43"/>
      <c r="I62" s="44"/>
      <c r="J62" s="42"/>
      <c r="K62" s="43"/>
      <c r="L62" s="44"/>
      <c r="M62" s="99"/>
      <c r="N62" s="307"/>
      <c r="O62" s="306"/>
    </row>
    <row r="63" spans="1:15" s="54" customFormat="1" ht="18" customHeight="1">
      <c r="A63" s="256"/>
      <c r="B63" s="43">
        <v>0</v>
      </c>
      <c r="C63" s="44"/>
      <c r="D63" s="91"/>
      <c r="E63" s="296"/>
      <c r="F63" s="44"/>
      <c r="G63" s="91"/>
      <c r="H63" s="296"/>
      <c r="I63" s="44"/>
      <c r="J63" s="91"/>
      <c r="K63" s="296"/>
      <c r="L63" s="44"/>
      <c r="M63" s="322"/>
      <c r="N63" s="43"/>
      <c r="O63" s="44"/>
    </row>
    <row r="64" spans="1:15" s="54" customFormat="1" ht="18" customHeight="1">
      <c r="A64" s="45"/>
      <c r="B64" s="101"/>
      <c r="C64" s="104"/>
      <c r="D64" s="380"/>
      <c r="E64" s="101"/>
      <c r="F64" s="381"/>
      <c r="G64" s="380"/>
      <c r="H64" s="101"/>
      <c r="I64" s="381"/>
      <c r="J64" s="380"/>
      <c r="K64" s="101"/>
      <c r="L64" s="381"/>
      <c r="M64" s="45"/>
      <c r="N64" s="101"/>
      <c r="O64" s="104"/>
    </row>
    <row r="65" spans="1:15" s="54" customFormat="1" ht="18" customHeight="1">
      <c r="A65" s="318" t="s">
        <v>343</v>
      </c>
      <c r="B65" s="317">
        <f>SUM(B57:B64)</f>
        <v>0</v>
      </c>
      <c r="C65" s="316">
        <f>SUM(C57:C64)</f>
        <v>0</v>
      </c>
      <c r="D65" s="318"/>
      <c r="E65" s="393"/>
      <c r="F65" s="316">
        <f>SUM(F57:F64)</f>
        <v>0</v>
      </c>
      <c r="G65" s="318"/>
      <c r="H65" s="393"/>
      <c r="I65" s="316">
        <f>SUM(I57:I64)</f>
        <v>0</v>
      </c>
      <c r="J65" s="318"/>
      <c r="K65" s="393"/>
      <c r="L65" s="316"/>
      <c r="M65" s="326" t="s">
        <v>344</v>
      </c>
      <c r="N65" s="317">
        <f>SUM(N58:N64)</f>
        <v>1820</v>
      </c>
      <c r="O65" s="316">
        <f>SUM(O58:O64)</f>
        <v>0</v>
      </c>
    </row>
    <row r="66" spans="1:15" s="54" customFormat="1" ht="18" customHeight="1">
      <c r="A66" s="42"/>
      <c r="B66" s="43"/>
      <c r="C66" s="44"/>
      <c r="D66" s="309"/>
      <c r="E66" s="43"/>
      <c r="F66" s="310"/>
      <c r="G66" s="309"/>
      <c r="H66" s="43"/>
      <c r="I66" s="310"/>
      <c r="J66" s="309"/>
      <c r="K66" s="43"/>
      <c r="L66" s="310"/>
      <c r="M66" s="87"/>
      <c r="N66" s="43"/>
      <c r="O66" s="44"/>
    </row>
    <row r="67" spans="1:15" s="54" customFormat="1" ht="18" customHeight="1">
      <c r="A67" s="102"/>
      <c r="B67" s="296"/>
      <c r="C67" s="44"/>
      <c r="D67" s="91"/>
      <c r="E67" s="43"/>
      <c r="F67" s="44"/>
      <c r="G67" s="91"/>
      <c r="H67" s="43"/>
      <c r="I67" s="44"/>
      <c r="J67" s="91"/>
      <c r="K67" s="43"/>
      <c r="L67" s="44"/>
      <c r="M67" s="42"/>
      <c r="N67" s="43"/>
      <c r="O67" s="44"/>
    </row>
    <row r="68" spans="1:15" s="54" customFormat="1" ht="18" customHeight="1">
      <c r="A68" s="42"/>
      <c r="B68" s="84"/>
      <c r="C68" s="44"/>
      <c r="D68" s="42"/>
      <c r="E68" s="43"/>
      <c r="F68" s="44"/>
      <c r="G68" s="42"/>
      <c r="H68" s="43"/>
      <c r="I68" s="44"/>
      <c r="J68" s="42"/>
      <c r="K68" s="43"/>
      <c r="L68" s="44"/>
      <c r="M68" s="42"/>
      <c r="N68" s="43"/>
      <c r="O68" s="44"/>
    </row>
    <row r="69" spans="1:15" s="54" customFormat="1" ht="18" customHeight="1" thickBot="1">
      <c r="A69" s="319" t="s">
        <v>19</v>
      </c>
      <c r="B69" s="107">
        <f>SUM(B56+B65)</f>
        <v>0</v>
      </c>
      <c r="C69" s="108">
        <f>SUM(C56+C65)</f>
        <v>0</v>
      </c>
      <c r="D69" s="319"/>
      <c r="E69" s="394"/>
      <c r="F69" s="108">
        <f>SUM(F56+F65)</f>
        <v>0</v>
      </c>
      <c r="G69" s="319"/>
      <c r="H69" s="394"/>
      <c r="I69" s="108">
        <f>SUM(I56+I65)</f>
        <v>0</v>
      </c>
      <c r="J69" s="319"/>
      <c r="K69" s="394"/>
      <c r="L69" s="108"/>
      <c r="M69" s="319" t="s">
        <v>19</v>
      </c>
      <c r="N69" s="107">
        <f>SUM(K49,N49,N56,N65)</f>
        <v>87950</v>
      </c>
      <c r="O69" s="108">
        <f>SUM(L49,O49,O56,O65)</f>
        <v>0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4">
    <mergeCell ref="J6:O6"/>
    <mergeCell ref="E2:G2"/>
    <mergeCell ref="A45:C45"/>
    <mergeCell ref="D45:F45"/>
  </mergeCells>
  <conditionalFormatting sqref="C8:C19 F8:F19 I8:I19 C21:C34 I21:I34 I36:I39 O8:O48 C47:C55 C57:C64 I47:I55 I57:I64 O50:O55 O57:O64 F21:F34 L8:L48">
    <cfRule type="cellIs" priority="3" dxfId="16" operator="greaterThan" stopIfTrue="1">
      <formula>B8</formula>
    </cfRule>
  </conditionalFormatting>
  <conditionalFormatting sqref="L50:L55 L57:L64">
    <cfRule type="cellIs" priority="2" dxfId="16" operator="greaterThan" stopIfTrue="1">
      <formula>K50</formula>
    </cfRule>
  </conditionalFormatting>
  <conditionalFormatting sqref="F47:F55 F57:F64">
    <cfRule type="cellIs" priority="1" dxfId="16" operator="greaterThan" stopIfTrue="1">
      <formula>E47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No.1</oddHeader>
  </headerFooter>
  <ignoredErrors>
    <ignoredError sqref="E3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pane ySplit="2" topLeftCell="A3" activePane="bottomLeft" state="frozen"/>
      <selection pane="topLeft" activeCell="R63" sqref="R63"/>
      <selection pane="bottomLeft" activeCell="I24" sqref="I24"/>
    </sheetView>
  </sheetViews>
  <sheetFormatPr defaultColWidth="9.00390625" defaultRowHeight="13.5"/>
  <cols>
    <col min="1" max="1" width="9.875" style="80" customWidth="1"/>
    <col min="2" max="3" width="9.00390625" style="80" customWidth="1"/>
    <col min="4" max="4" width="9.875" style="80" customWidth="1"/>
    <col min="5" max="6" width="9.00390625" style="80" customWidth="1"/>
    <col min="7" max="7" width="9.875" style="80" customWidth="1"/>
    <col min="8" max="9" width="9.00390625" style="80" customWidth="1"/>
    <col min="10" max="10" width="9.875" style="80" customWidth="1"/>
    <col min="11" max="12" width="9.00390625" style="80" customWidth="1"/>
    <col min="13" max="13" width="9.875" style="80" customWidth="1"/>
    <col min="14" max="15" width="9.00390625" style="80" customWidth="1"/>
    <col min="16" max="16" width="3.25390625" style="80" customWidth="1"/>
    <col min="17" max="17" width="9.00390625" style="80" customWidth="1"/>
    <col min="18" max="16384" width="9.00390625" style="80" customWidth="1"/>
  </cols>
  <sheetData>
    <row r="1" spans="1:15" s="54" customFormat="1" ht="16.5" customHeight="1">
      <c r="A1" s="46" t="s">
        <v>145</v>
      </c>
      <c r="B1" s="47"/>
      <c r="C1" s="47"/>
      <c r="D1" s="48"/>
      <c r="E1" s="47" t="s">
        <v>252</v>
      </c>
      <c r="F1" s="47"/>
      <c r="G1" s="48"/>
      <c r="H1" s="49" t="s">
        <v>0</v>
      </c>
      <c r="I1" s="47" t="s">
        <v>146</v>
      </c>
      <c r="J1" s="48"/>
      <c r="K1" s="50" t="s">
        <v>147</v>
      </c>
      <c r="L1" s="51"/>
      <c r="M1" s="52"/>
      <c r="N1" s="53"/>
      <c r="O1" s="1"/>
    </row>
    <row r="2" spans="1:15" s="54" customFormat="1" ht="34.5" customHeight="1" thickBot="1">
      <c r="A2" s="55">
        <f>'大分市（旧・新）'!$A$2</f>
        <v>0</v>
      </c>
      <c r="B2" s="56"/>
      <c r="C2" s="57"/>
      <c r="D2" s="58"/>
      <c r="E2" s="458" t="str">
        <f>'大分市（旧・新）'!$E$2</f>
        <v>令和　　年　　月　　日</v>
      </c>
      <c r="F2" s="459"/>
      <c r="G2" s="460"/>
      <c r="H2" s="59">
        <f>'大分市（旧・新）'!$H$2</f>
        <v>0</v>
      </c>
      <c r="I2" s="60">
        <f>'大分市（旧・新）'!$I$2</f>
        <v>0</v>
      </c>
      <c r="J2" s="61"/>
      <c r="K2" s="62"/>
      <c r="L2" s="63"/>
      <c r="M2" s="2"/>
      <c r="N2" s="64"/>
      <c r="O2" s="1"/>
    </row>
    <row r="3" spans="1:15" s="54" customFormat="1" ht="15" customHeight="1" thickBot="1">
      <c r="A3" s="127"/>
      <c r="M3" s="65"/>
      <c r="N3" s="66"/>
      <c r="O3" s="327" t="s">
        <v>340</v>
      </c>
    </row>
    <row r="4" spans="1:15" s="54" customFormat="1" ht="17.25" customHeight="1" thickBot="1">
      <c r="A4" s="67" t="s">
        <v>452</v>
      </c>
      <c r="B4" s="68"/>
      <c r="C4" s="69">
        <v>44202</v>
      </c>
      <c r="D4" s="70" t="s">
        <v>204</v>
      </c>
      <c r="E4" s="71"/>
      <c r="F4" s="128" t="s">
        <v>1</v>
      </c>
      <c r="G4" s="129">
        <f>SUM(B32,E32,H32,K20,N32,K32)</f>
        <v>27750</v>
      </c>
      <c r="H4" s="74" t="s">
        <v>2</v>
      </c>
      <c r="I4" s="75">
        <f>SUM(C32,F32,I32,L20,L32,O32)</f>
        <v>0</v>
      </c>
      <c r="J4" s="76"/>
      <c r="K4" s="77" t="s">
        <v>148</v>
      </c>
      <c r="L4" s="78">
        <f>SUM(I4,I34,I46)</f>
        <v>0</v>
      </c>
      <c r="M4" s="24"/>
      <c r="N4" s="79"/>
      <c r="O4" s="328" t="s">
        <v>341</v>
      </c>
    </row>
    <row r="5" spans="1:15" s="54" customFormat="1" ht="5.2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54" customFormat="1" ht="18" customHeight="1">
      <c r="A6" s="46" t="s">
        <v>205</v>
      </c>
      <c r="B6" s="47"/>
      <c r="C6" s="51"/>
      <c r="D6" s="47" t="s">
        <v>206</v>
      </c>
      <c r="E6" s="47"/>
      <c r="F6" s="51"/>
      <c r="G6" s="455" t="s">
        <v>207</v>
      </c>
      <c r="H6" s="463"/>
      <c r="I6" s="464"/>
      <c r="J6" s="47" t="s">
        <v>172</v>
      </c>
      <c r="K6" s="47"/>
      <c r="L6" s="51"/>
      <c r="M6" s="47" t="s">
        <v>208</v>
      </c>
      <c r="N6" s="47"/>
      <c r="O6" s="51"/>
    </row>
    <row r="7" spans="1:15" s="54" customFormat="1" ht="15" customHeight="1">
      <c r="A7" s="130" t="s">
        <v>3</v>
      </c>
      <c r="B7" s="131" t="s">
        <v>259</v>
      </c>
      <c r="C7" s="83" t="s">
        <v>258</v>
      </c>
      <c r="D7" s="130" t="s">
        <v>3</v>
      </c>
      <c r="E7" s="131" t="s">
        <v>259</v>
      </c>
      <c r="F7" s="83" t="s">
        <v>258</v>
      </c>
      <c r="G7" s="130" t="s">
        <v>3</v>
      </c>
      <c r="H7" s="131" t="s">
        <v>259</v>
      </c>
      <c r="I7" s="83" t="s">
        <v>258</v>
      </c>
      <c r="J7" s="81" t="s">
        <v>3</v>
      </c>
      <c r="K7" s="82" t="s">
        <v>259</v>
      </c>
      <c r="L7" s="83" t="s">
        <v>258</v>
      </c>
      <c r="M7" s="130" t="s">
        <v>3</v>
      </c>
      <c r="N7" s="131" t="s">
        <v>259</v>
      </c>
      <c r="O7" s="83" t="s">
        <v>258</v>
      </c>
    </row>
    <row r="8" spans="1:15" s="54" customFormat="1" ht="18" customHeight="1">
      <c r="A8" s="132" t="s">
        <v>401</v>
      </c>
      <c r="B8" s="133">
        <v>620</v>
      </c>
      <c r="C8" s="44"/>
      <c r="D8" s="132" t="s">
        <v>36</v>
      </c>
      <c r="E8" s="134">
        <v>350</v>
      </c>
      <c r="F8" s="44"/>
      <c r="G8" s="132" t="s">
        <v>35</v>
      </c>
      <c r="H8" s="134">
        <v>250</v>
      </c>
      <c r="I8" s="44"/>
      <c r="J8" s="143"/>
      <c r="K8" s="43"/>
      <c r="L8" s="110"/>
      <c r="M8" s="266" t="s">
        <v>37</v>
      </c>
      <c r="N8" s="267">
        <v>960</v>
      </c>
      <c r="O8" s="44"/>
    </row>
    <row r="9" spans="1:15" s="54" customFormat="1" ht="18" customHeight="1">
      <c r="A9" s="408" t="s">
        <v>383</v>
      </c>
      <c r="B9" s="133">
        <v>310</v>
      </c>
      <c r="C9" s="44"/>
      <c r="D9" s="132" t="s">
        <v>39</v>
      </c>
      <c r="E9" s="134">
        <v>310</v>
      </c>
      <c r="F9" s="44"/>
      <c r="G9" s="132" t="s">
        <v>38</v>
      </c>
      <c r="H9" s="134">
        <v>200</v>
      </c>
      <c r="I9" s="44"/>
      <c r="J9" s="143"/>
      <c r="K9" s="134"/>
      <c r="L9" s="110"/>
      <c r="M9" s="137" t="s">
        <v>40</v>
      </c>
      <c r="N9" s="134">
        <v>650</v>
      </c>
      <c r="O9" s="44"/>
    </row>
    <row r="10" spans="1:15" s="54" customFormat="1" ht="18" customHeight="1">
      <c r="A10" s="132" t="s">
        <v>400</v>
      </c>
      <c r="B10" s="133">
        <v>450</v>
      </c>
      <c r="C10" s="44"/>
      <c r="D10" s="132" t="s">
        <v>38</v>
      </c>
      <c r="E10" s="134">
        <v>100</v>
      </c>
      <c r="F10" s="44"/>
      <c r="G10" s="132" t="s">
        <v>39</v>
      </c>
      <c r="H10" s="134">
        <v>1240</v>
      </c>
      <c r="I10" s="44"/>
      <c r="J10" s="143"/>
      <c r="K10" s="43"/>
      <c r="L10" s="110"/>
      <c r="M10" s="268" t="s">
        <v>331</v>
      </c>
      <c r="N10" s="134">
        <v>2370</v>
      </c>
      <c r="O10" s="44"/>
    </row>
    <row r="11" spans="1:15" s="54" customFormat="1" ht="18" customHeight="1">
      <c r="A11" s="431" t="s">
        <v>409</v>
      </c>
      <c r="B11" s="133">
        <v>320</v>
      </c>
      <c r="C11" s="44"/>
      <c r="D11" s="132" t="s">
        <v>43</v>
      </c>
      <c r="E11" s="134">
        <v>270</v>
      </c>
      <c r="F11" s="44"/>
      <c r="G11" s="132" t="s">
        <v>44</v>
      </c>
      <c r="H11" s="134">
        <v>320</v>
      </c>
      <c r="I11" s="44"/>
      <c r="J11" s="143"/>
      <c r="K11" s="134"/>
      <c r="L11" s="110"/>
      <c r="M11" s="132" t="s">
        <v>41</v>
      </c>
      <c r="N11" s="134">
        <v>2220</v>
      </c>
      <c r="O11" s="44"/>
    </row>
    <row r="12" spans="1:15" s="54" customFormat="1" ht="18" customHeight="1">
      <c r="A12" s="439" t="s">
        <v>438</v>
      </c>
      <c r="B12" s="133">
        <v>180</v>
      </c>
      <c r="C12" s="44"/>
      <c r="D12" s="135" t="s">
        <v>47</v>
      </c>
      <c r="E12" s="134">
        <v>440</v>
      </c>
      <c r="F12" s="44"/>
      <c r="G12" s="138" t="s">
        <v>41</v>
      </c>
      <c r="H12" s="134">
        <v>820</v>
      </c>
      <c r="I12" s="44"/>
      <c r="J12" s="142"/>
      <c r="K12" s="134"/>
      <c r="L12" s="110"/>
      <c r="M12" s="138" t="s">
        <v>48</v>
      </c>
      <c r="N12" s="134">
        <v>770</v>
      </c>
      <c r="O12" s="44"/>
    </row>
    <row r="13" spans="1:15" s="54" customFormat="1" ht="18" customHeight="1">
      <c r="A13" s="132" t="s">
        <v>402</v>
      </c>
      <c r="B13" s="133">
        <v>70</v>
      </c>
      <c r="C13" s="44"/>
      <c r="D13" s="132" t="s">
        <v>403</v>
      </c>
      <c r="E13" s="134">
        <v>150</v>
      </c>
      <c r="F13" s="44"/>
      <c r="G13" s="132" t="s">
        <v>42</v>
      </c>
      <c r="H13" s="134">
        <v>980</v>
      </c>
      <c r="I13" s="44"/>
      <c r="J13" s="142"/>
      <c r="K13" s="134"/>
      <c r="L13" s="110"/>
      <c r="M13" s="132" t="s">
        <v>332</v>
      </c>
      <c r="N13" s="134">
        <v>1180</v>
      </c>
      <c r="O13" s="44"/>
    </row>
    <row r="14" spans="1:15" s="54" customFormat="1" ht="18" customHeight="1">
      <c r="A14" s="132"/>
      <c r="B14" s="133"/>
      <c r="C14" s="44"/>
      <c r="D14" s="114"/>
      <c r="E14" s="134"/>
      <c r="F14" s="44"/>
      <c r="G14" s="132" t="s">
        <v>45</v>
      </c>
      <c r="H14" s="134">
        <v>230</v>
      </c>
      <c r="I14" s="44"/>
      <c r="J14" s="142"/>
      <c r="K14" s="134"/>
      <c r="L14" s="110"/>
      <c r="M14" s="138" t="s">
        <v>294</v>
      </c>
      <c r="N14" s="134">
        <v>1160</v>
      </c>
      <c r="O14" s="44"/>
    </row>
    <row r="15" spans="1:15" s="54" customFormat="1" ht="18" customHeight="1">
      <c r="A15" s="143"/>
      <c r="B15" s="133"/>
      <c r="C15" s="44"/>
      <c r="D15" s="132"/>
      <c r="E15" s="134"/>
      <c r="F15" s="44"/>
      <c r="G15" s="138" t="s">
        <v>48</v>
      </c>
      <c r="H15" s="134">
        <v>1020</v>
      </c>
      <c r="I15" s="44"/>
      <c r="J15" s="142"/>
      <c r="K15" s="134"/>
      <c r="L15" s="110"/>
      <c r="M15" s="385" t="s">
        <v>432</v>
      </c>
      <c r="N15" s="141">
        <v>1260</v>
      </c>
      <c r="O15" s="44"/>
    </row>
    <row r="16" spans="1:15" s="54" customFormat="1" ht="18" customHeight="1">
      <c r="A16" s="143"/>
      <c r="B16" s="133"/>
      <c r="C16" s="44"/>
      <c r="D16" s="132"/>
      <c r="E16" s="134"/>
      <c r="F16" s="44"/>
      <c r="G16" s="132"/>
      <c r="H16" s="134"/>
      <c r="I16" s="44"/>
      <c r="J16" s="138"/>
      <c r="K16" s="134"/>
      <c r="L16" s="110"/>
      <c r="M16" s="385" t="s">
        <v>433</v>
      </c>
      <c r="N16" s="134">
        <v>1100</v>
      </c>
      <c r="O16" s="44"/>
    </row>
    <row r="17" spans="1:15" s="54" customFormat="1" ht="18" customHeight="1">
      <c r="A17" s="135"/>
      <c r="B17" s="133"/>
      <c r="C17" s="110"/>
      <c r="D17" s="132"/>
      <c r="E17" s="134"/>
      <c r="F17" s="44"/>
      <c r="G17" s="132"/>
      <c r="H17" s="134"/>
      <c r="I17" s="44"/>
      <c r="J17" s="138"/>
      <c r="K17" s="134"/>
      <c r="L17" s="110"/>
      <c r="M17" s="138" t="s">
        <v>46</v>
      </c>
      <c r="N17" s="134">
        <v>610</v>
      </c>
      <c r="O17" s="44"/>
    </row>
    <row r="18" spans="1:15" s="54" customFormat="1" ht="18" customHeight="1">
      <c r="A18" s="132"/>
      <c r="B18" s="133"/>
      <c r="C18" s="110"/>
      <c r="D18" s="132"/>
      <c r="E18" s="134"/>
      <c r="F18" s="44"/>
      <c r="G18" s="138"/>
      <c r="H18" s="134"/>
      <c r="I18" s="110"/>
      <c r="J18" s="138"/>
      <c r="K18" s="134"/>
      <c r="L18" s="110"/>
      <c r="M18" s="132" t="s">
        <v>49</v>
      </c>
      <c r="N18" s="134">
        <v>700</v>
      </c>
      <c r="O18" s="44"/>
    </row>
    <row r="19" spans="1:15" s="54" customFormat="1" ht="18" customHeight="1">
      <c r="A19" s="143"/>
      <c r="B19" s="133"/>
      <c r="C19" s="110"/>
      <c r="D19" s="132"/>
      <c r="E19" s="134"/>
      <c r="F19" s="110"/>
      <c r="G19" s="383"/>
      <c r="H19" s="134"/>
      <c r="I19" s="110"/>
      <c r="J19" s="148"/>
      <c r="K19" s="159"/>
      <c r="L19" s="115"/>
      <c r="M19" s="138" t="s">
        <v>319</v>
      </c>
      <c r="N19" s="141">
        <v>770</v>
      </c>
      <c r="O19" s="44"/>
    </row>
    <row r="20" spans="1:15" s="54" customFormat="1" ht="18" customHeight="1">
      <c r="A20" s="132"/>
      <c r="B20" s="133"/>
      <c r="C20" s="110"/>
      <c r="D20" s="138"/>
      <c r="E20" s="134"/>
      <c r="F20" s="110"/>
      <c r="G20" s="138"/>
      <c r="H20" s="144"/>
      <c r="I20" s="110"/>
      <c r="J20" s="135"/>
      <c r="K20" s="163"/>
      <c r="L20" s="117"/>
      <c r="M20" s="138" t="s">
        <v>50</v>
      </c>
      <c r="N20" s="134">
        <v>1030</v>
      </c>
      <c r="O20" s="44"/>
    </row>
    <row r="21" spans="1:15" s="54" customFormat="1" ht="18" customHeight="1">
      <c r="A21" s="132"/>
      <c r="B21" s="133"/>
      <c r="C21" s="110"/>
      <c r="D21" s="138"/>
      <c r="E21" s="134"/>
      <c r="F21" s="110"/>
      <c r="G21" s="138"/>
      <c r="H21" s="141"/>
      <c r="I21" s="110"/>
      <c r="J21" s="138"/>
      <c r="K21" s="134"/>
      <c r="L21" s="44"/>
      <c r="M21" s="132" t="s">
        <v>52</v>
      </c>
      <c r="N21" s="134">
        <v>970</v>
      </c>
      <c r="O21" s="44"/>
    </row>
    <row r="22" spans="1:15" s="54" customFormat="1" ht="18" customHeight="1">
      <c r="A22" s="132"/>
      <c r="B22" s="133"/>
      <c r="C22" s="110"/>
      <c r="D22" s="132"/>
      <c r="E22" s="134"/>
      <c r="F22" s="110"/>
      <c r="G22" s="138"/>
      <c r="H22" s="134"/>
      <c r="I22" s="110"/>
      <c r="J22" s="138"/>
      <c r="K22" s="134"/>
      <c r="L22" s="44"/>
      <c r="M22" s="138" t="s">
        <v>297</v>
      </c>
      <c r="N22" s="141">
        <v>1200</v>
      </c>
      <c r="O22" s="44"/>
    </row>
    <row r="23" spans="1:15" s="54" customFormat="1" ht="18" customHeight="1">
      <c r="A23" s="132"/>
      <c r="B23" s="133"/>
      <c r="C23" s="110"/>
      <c r="D23" s="138"/>
      <c r="E23" s="134"/>
      <c r="F23" s="110"/>
      <c r="G23" s="132"/>
      <c r="H23" s="134"/>
      <c r="I23" s="110"/>
      <c r="J23" s="447"/>
      <c r="K23" s="448"/>
      <c r="L23" s="449"/>
      <c r="M23" s="137" t="s">
        <v>238</v>
      </c>
      <c r="N23" s="134">
        <v>1360</v>
      </c>
      <c r="O23" s="44"/>
    </row>
    <row r="24" spans="1:15" s="54" customFormat="1" ht="18" customHeight="1">
      <c r="A24" s="132"/>
      <c r="B24" s="133"/>
      <c r="C24" s="110"/>
      <c r="D24" s="138"/>
      <c r="E24" s="134"/>
      <c r="F24" s="110"/>
      <c r="G24" s="138"/>
      <c r="H24" s="134"/>
      <c r="I24" s="110"/>
      <c r="J24" s="135"/>
      <c r="K24" s="163"/>
      <c r="L24" s="117"/>
      <c r="M24" s="138" t="s">
        <v>320</v>
      </c>
      <c r="N24" s="134">
        <v>630</v>
      </c>
      <c r="O24" s="44"/>
    </row>
    <row r="25" spans="1:15" s="54" customFormat="1" ht="18" customHeight="1">
      <c r="A25" s="132"/>
      <c r="B25" s="133"/>
      <c r="C25" s="110"/>
      <c r="D25" s="138"/>
      <c r="E25" s="134"/>
      <c r="F25" s="110"/>
      <c r="G25" s="132"/>
      <c r="H25" s="134"/>
      <c r="I25" s="110"/>
      <c r="J25" s="138"/>
      <c r="K25" s="134"/>
      <c r="L25" s="44"/>
      <c r="M25" s="138" t="s">
        <v>51</v>
      </c>
      <c r="N25" s="141">
        <v>160</v>
      </c>
      <c r="O25" s="44"/>
    </row>
    <row r="26" spans="1:15" s="54" customFormat="1" ht="18" customHeight="1">
      <c r="A26" s="132"/>
      <c r="B26" s="133"/>
      <c r="C26" s="110"/>
      <c r="D26" s="132"/>
      <c r="E26" s="134"/>
      <c r="F26" s="110"/>
      <c r="G26" s="132"/>
      <c r="H26" s="134"/>
      <c r="I26" s="110"/>
      <c r="J26" s="138"/>
      <c r="K26" s="134"/>
      <c r="L26" s="44"/>
      <c r="M26" s="268" t="s">
        <v>325</v>
      </c>
      <c r="N26" s="141">
        <v>20</v>
      </c>
      <c r="O26" s="44"/>
    </row>
    <row r="27" spans="1:15" s="54" customFormat="1" ht="18" customHeight="1">
      <c r="A27" s="132"/>
      <c r="B27" s="133"/>
      <c r="C27" s="110"/>
      <c r="D27" s="138"/>
      <c r="E27" s="134"/>
      <c r="F27" s="110"/>
      <c r="G27" s="132"/>
      <c r="H27" s="134"/>
      <c r="I27" s="110"/>
      <c r="J27" s="138"/>
      <c r="K27" s="141"/>
      <c r="L27" s="44"/>
      <c r="M27" s="143"/>
      <c r="N27" s="134"/>
      <c r="O27" s="44"/>
    </row>
    <row r="28" spans="1:15" s="54" customFormat="1" ht="18" customHeight="1">
      <c r="A28" s="132"/>
      <c r="B28" s="133"/>
      <c r="C28" s="110"/>
      <c r="D28" s="132"/>
      <c r="E28" s="134"/>
      <c r="F28" s="110"/>
      <c r="G28" s="132"/>
      <c r="H28" s="134"/>
      <c r="I28" s="110"/>
      <c r="J28" s="138"/>
      <c r="K28" s="141"/>
      <c r="L28" s="44"/>
      <c r="M28" s="143"/>
      <c r="N28" s="134"/>
      <c r="O28" s="44"/>
    </row>
    <row r="29" spans="1:15" s="54" customFormat="1" ht="18" customHeight="1">
      <c r="A29" s="132"/>
      <c r="B29" s="133"/>
      <c r="C29" s="110"/>
      <c r="D29" s="114"/>
      <c r="E29" s="134"/>
      <c r="F29" s="110"/>
      <c r="G29" s="138"/>
      <c r="H29" s="134"/>
      <c r="I29" s="110"/>
      <c r="J29" s="132"/>
      <c r="K29" s="134"/>
      <c r="L29" s="44"/>
      <c r="M29" s="383"/>
      <c r="N29" s="144"/>
      <c r="O29" s="110"/>
    </row>
    <row r="30" spans="1:15" s="54" customFormat="1" ht="18" customHeight="1">
      <c r="A30" s="132"/>
      <c r="B30" s="133"/>
      <c r="C30" s="110"/>
      <c r="D30" s="138"/>
      <c r="E30" s="134"/>
      <c r="F30" s="110"/>
      <c r="G30" s="132"/>
      <c r="H30" s="134"/>
      <c r="I30" s="110"/>
      <c r="J30" s="138"/>
      <c r="K30" s="134"/>
      <c r="L30" s="110"/>
      <c r="M30" s="132"/>
      <c r="N30" s="134"/>
      <c r="O30" s="110"/>
    </row>
    <row r="31" spans="1:15" s="54" customFormat="1" ht="18" customHeight="1">
      <c r="A31" s="284"/>
      <c r="B31" s="147"/>
      <c r="C31" s="115"/>
      <c r="D31" s="146"/>
      <c r="E31" s="145"/>
      <c r="F31" s="115"/>
      <c r="G31" s="146"/>
      <c r="H31" s="145"/>
      <c r="I31" s="115"/>
      <c r="J31" s="148"/>
      <c r="K31" s="145"/>
      <c r="L31" s="115"/>
      <c r="M31" s="146"/>
      <c r="N31" s="145"/>
      <c r="O31" s="115"/>
    </row>
    <row r="32" spans="1:15" s="54" customFormat="1" ht="18" customHeight="1" thickBot="1">
      <c r="A32" s="338" t="s">
        <v>19</v>
      </c>
      <c r="B32" s="151">
        <f>SUM(B8:B31)</f>
        <v>1950</v>
      </c>
      <c r="C32" s="152">
        <f>SUM(C8:C31)</f>
        <v>0</v>
      </c>
      <c r="D32" s="338" t="s">
        <v>19</v>
      </c>
      <c r="E32" s="151">
        <f>SUM(E8:E31)</f>
        <v>1620</v>
      </c>
      <c r="F32" s="152">
        <f>SUM(F8:F31)</f>
        <v>0</v>
      </c>
      <c r="G32" s="338" t="s">
        <v>19</v>
      </c>
      <c r="H32" s="151">
        <f>SUM(H8:H31)</f>
        <v>5060</v>
      </c>
      <c r="I32" s="152">
        <f>SUM(I8:I31)</f>
        <v>0</v>
      </c>
      <c r="J32" s="338" t="s">
        <v>19</v>
      </c>
      <c r="K32" s="151">
        <f>SUM(K24:K31)</f>
        <v>0</v>
      </c>
      <c r="L32" s="152">
        <f>SUM(L24:L31)</f>
        <v>0</v>
      </c>
      <c r="M32" s="338" t="s">
        <v>19</v>
      </c>
      <c r="N32" s="151">
        <f>SUM(N8:N31)</f>
        <v>19120</v>
      </c>
      <c r="O32" s="152">
        <f>SUM(O8:O31)</f>
        <v>0</v>
      </c>
    </row>
    <row r="33" s="54" customFormat="1" ht="15" customHeight="1" thickBot="1">
      <c r="M33" s="153"/>
    </row>
    <row r="34" spans="1:15" s="1" customFormat="1" ht="17.25" customHeight="1" thickBot="1">
      <c r="A34" s="67" t="s">
        <v>452</v>
      </c>
      <c r="B34" s="68"/>
      <c r="C34" s="69" t="s">
        <v>150</v>
      </c>
      <c r="D34" s="70" t="s">
        <v>53</v>
      </c>
      <c r="E34" s="71"/>
      <c r="F34" s="128" t="s">
        <v>1</v>
      </c>
      <c r="G34" s="129">
        <f>SUM(B44,E44,H44,K44,N44)</f>
        <v>5600</v>
      </c>
      <c r="H34" s="74" t="s">
        <v>2</v>
      </c>
      <c r="I34" s="75">
        <f>C44+F44+I44+L44+O44</f>
        <v>0</v>
      </c>
      <c r="J34" s="76"/>
      <c r="K34" s="304"/>
      <c r="L34" s="154"/>
      <c r="M34" s="155"/>
      <c r="N34" s="156"/>
      <c r="O34" s="156"/>
    </row>
    <row r="35" spans="1:15" s="54" customFormat="1" ht="5.25" customHeight="1" thickBo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1:15" s="54" customFormat="1" ht="18" customHeight="1">
      <c r="A36" s="46" t="s">
        <v>209</v>
      </c>
      <c r="B36" s="47"/>
      <c r="C36" s="51"/>
      <c r="D36" s="47" t="s">
        <v>210</v>
      </c>
      <c r="E36" s="47"/>
      <c r="F36" s="51"/>
      <c r="G36" s="47" t="s">
        <v>211</v>
      </c>
      <c r="H36" s="47"/>
      <c r="I36" s="51"/>
      <c r="J36" s="47" t="s">
        <v>172</v>
      </c>
      <c r="K36" s="47"/>
      <c r="L36" s="51"/>
      <c r="M36" s="47" t="s">
        <v>212</v>
      </c>
      <c r="N36" s="47"/>
      <c r="O36" s="51"/>
    </row>
    <row r="37" spans="1:15" s="1" customFormat="1" ht="15" customHeight="1">
      <c r="A37" s="130" t="s">
        <v>3</v>
      </c>
      <c r="B37" s="131" t="s">
        <v>259</v>
      </c>
      <c r="C37" s="83" t="s">
        <v>258</v>
      </c>
      <c r="D37" s="130" t="s">
        <v>3</v>
      </c>
      <c r="E37" s="131" t="s">
        <v>259</v>
      </c>
      <c r="F37" s="83" t="s">
        <v>258</v>
      </c>
      <c r="G37" s="130" t="s">
        <v>3</v>
      </c>
      <c r="H37" s="131" t="s">
        <v>259</v>
      </c>
      <c r="I37" s="83" t="s">
        <v>258</v>
      </c>
      <c r="J37" s="81" t="s">
        <v>3</v>
      </c>
      <c r="K37" s="82" t="s">
        <v>259</v>
      </c>
      <c r="L37" s="83" t="s">
        <v>258</v>
      </c>
      <c r="M37" s="130" t="s">
        <v>3</v>
      </c>
      <c r="N37" s="131" t="s">
        <v>259</v>
      </c>
      <c r="O37" s="83" t="s">
        <v>258</v>
      </c>
    </row>
    <row r="38" spans="1:15" s="54" customFormat="1" ht="18" customHeight="1">
      <c r="A38" s="408" t="s">
        <v>384</v>
      </c>
      <c r="B38" s="133">
        <v>100</v>
      </c>
      <c r="C38" s="44"/>
      <c r="D38" s="132" t="s">
        <v>410</v>
      </c>
      <c r="E38" s="134">
        <v>690</v>
      </c>
      <c r="F38" s="44"/>
      <c r="G38" s="85" t="s">
        <v>54</v>
      </c>
      <c r="H38" s="270">
        <v>270</v>
      </c>
      <c r="I38" s="44"/>
      <c r="J38" s="132"/>
      <c r="K38" s="134">
        <v>0</v>
      </c>
      <c r="L38" s="44"/>
      <c r="M38" s="132" t="s">
        <v>234</v>
      </c>
      <c r="N38" s="134">
        <v>700</v>
      </c>
      <c r="O38" s="44"/>
    </row>
    <row r="39" spans="1:15" s="54" customFormat="1" ht="18" customHeight="1">
      <c r="A39" s="136"/>
      <c r="B39" s="133"/>
      <c r="C39" s="44"/>
      <c r="D39" s="136"/>
      <c r="E39" s="134"/>
      <c r="F39" s="44"/>
      <c r="G39" s="85" t="s">
        <v>255</v>
      </c>
      <c r="H39" s="43">
        <v>260</v>
      </c>
      <c r="I39" s="44"/>
      <c r="J39" s="140"/>
      <c r="K39" s="134"/>
      <c r="L39" s="110"/>
      <c r="M39" s="138" t="s">
        <v>239</v>
      </c>
      <c r="N39" s="134">
        <v>2610</v>
      </c>
      <c r="O39" s="44"/>
    </row>
    <row r="40" spans="1:15" s="54" customFormat="1" ht="18" customHeight="1">
      <c r="A40" s="136"/>
      <c r="B40" s="133"/>
      <c r="C40" s="110"/>
      <c r="D40" s="136"/>
      <c r="E40" s="134"/>
      <c r="F40" s="110"/>
      <c r="G40" s="85"/>
      <c r="H40" s="43"/>
      <c r="I40" s="44"/>
      <c r="J40" s="140"/>
      <c r="K40" s="141"/>
      <c r="L40" s="110"/>
      <c r="M40" s="137" t="s">
        <v>235</v>
      </c>
      <c r="N40" s="141">
        <v>970</v>
      </c>
      <c r="O40" s="44"/>
    </row>
    <row r="41" spans="1:15" s="54" customFormat="1" ht="18" customHeight="1">
      <c r="A41" s="136"/>
      <c r="B41" s="133"/>
      <c r="C41" s="110"/>
      <c r="D41" s="136"/>
      <c r="E41" s="134"/>
      <c r="F41" s="110"/>
      <c r="G41" s="136"/>
      <c r="H41" s="134"/>
      <c r="I41" s="110"/>
      <c r="J41" s="140"/>
      <c r="K41" s="141"/>
      <c r="L41" s="110"/>
      <c r="M41" s="138"/>
      <c r="N41" s="141"/>
      <c r="O41" s="44"/>
    </row>
    <row r="42" spans="1:15" s="54" customFormat="1" ht="18" customHeight="1">
      <c r="A42" s="136"/>
      <c r="B42" s="133"/>
      <c r="C42" s="110"/>
      <c r="D42" s="136"/>
      <c r="E42" s="134"/>
      <c r="F42" s="110"/>
      <c r="G42" s="136"/>
      <c r="H42" s="134"/>
      <c r="I42" s="110"/>
      <c r="J42" s="140"/>
      <c r="K42" s="141"/>
      <c r="L42" s="110"/>
      <c r="M42" s="138"/>
      <c r="N42" s="141"/>
      <c r="O42" s="110"/>
    </row>
    <row r="43" spans="1:15" s="54" customFormat="1" ht="18" customHeight="1">
      <c r="A43" s="149"/>
      <c r="B43" s="147"/>
      <c r="C43" s="115"/>
      <c r="D43" s="149"/>
      <c r="E43" s="145"/>
      <c r="F43" s="115"/>
      <c r="G43" s="157"/>
      <c r="H43" s="145"/>
      <c r="I43" s="115"/>
      <c r="J43" s="149"/>
      <c r="K43" s="145"/>
      <c r="L43" s="115"/>
      <c r="M43" s="158"/>
      <c r="N43" s="159"/>
      <c r="O43" s="115"/>
    </row>
    <row r="44" spans="1:15" s="54" customFormat="1" ht="18" customHeight="1" thickBot="1">
      <c r="A44" s="338" t="s">
        <v>19</v>
      </c>
      <c r="B44" s="151">
        <f>SUM(B38:B43)</f>
        <v>100</v>
      </c>
      <c r="C44" s="152">
        <f>SUM(C38:C43)</f>
        <v>0</v>
      </c>
      <c r="D44" s="338" t="s">
        <v>19</v>
      </c>
      <c r="E44" s="151">
        <f>SUM(E38:E43)</f>
        <v>690</v>
      </c>
      <c r="F44" s="152">
        <f>SUM(F38:F43)</f>
        <v>0</v>
      </c>
      <c r="G44" s="338" t="s">
        <v>19</v>
      </c>
      <c r="H44" s="151">
        <f>SUM(H38:H43)</f>
        <v>530</v>
      </c>
      <c r="I44" s="152">
        <f>SUM(I38:I43)</f>
        <v>0</v>
      </c>
      <c r="J44" s="338"/>
      <c r="K44" s="151">
        <f>SUM(K38:K43)</f>
        <v>0</v>
      </c>
      <c r="L44" s="152">
        <f>SUM(L38:L43)</f>
        <v>0</v>
      </c>
      <c r="M44" s="338" t="s">
        <v>19</v>
      </c>
      <c r="N44" s="151">
        <f>SUM(N38:N43)</f>
        <v>4280</v>
      </c>
      <c r="O44" s="152">
        <f>SUM(O38:O43)</f>
        <v>0</v>
      </c>
    </row>
    <row r="45" s="54" customFormat="1" ht="15" customHeight="1" thickBot="1">
      <c r="M45" s="153"/>
    </row>
    <row r="46" spans="1:15" s="1" customFormat="1" ht="17.25" customHeight="1" thickBot="1">
      <c r="A46" s="67" t="s">
        <v>452</v>
      </c>
      <c r="B46" s="68"/>
      <c r="C46" s="69" t="s">
        <v>278</v>
      </c>
      <c r="D46" s="70" t="s">
        <v>277</v>
      </c>
      <c r="E46" s="71"/>
      <c r="F46" s="128" t="s">
        <v>1</v>
      </c>
      <c r="G46" s="129">
        <f>SUM(B61,E61,H61,K61,N61)</f>
        <v>6620</v>
      </c>
      <c r="H46" s="74" t="s">
        <v>2</v>
      </c>
      <c r="I46" s="75">
        <f>C61+F61+I61+L61+O61</f>
        <v>0</v>
      </c>
      <c r="J46" s="76"/>
      <c r="K46" s="304"/>
      <c r="L46" s="154"/>
      <c r="M46" s="155"/>
      <c r="N46" s="305"/>
      <c r="O46" s="156"/>
    </row>
    <row r="47" spans="1:15" s="54" customFormat="1" ht="5.25" customHeight="1" thickBo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1:15" s="54" customFormat="1" ht="18" customHeight="1">
      <c r="A48" s="46" t="s">
        <v>200</v>
      </c>
      <c r="B48" s="47"/>
      <c r="C48" s="51"/>
      <c r="D48" s="47" t="s">
        <v>201</v>
      </c>
      <c r="E48" s="47"/>
      <c r="F48" s="51"/>
      <c r="G48" s="47" t="s">
        <v>202</v>
      </c>
      <c r="H48" s="47"/>
      <c r="I48" s="51"/>
      <c r="J48" s="47" t="s">
        <v>172</v>
      </c>
      <c r="K48" s="47"/>
      <c r="L48" s="51"/>
      <c r="M48" s="47" t="s">
        <v>203</v>
      </c>
      <c r="N48" s="47"/>
      <c r="O48" s="51"/>
    </row>
    <row r="49" spans="1:15" s="1" customFormat="1" ht="15" customHeight="1">
      <c r="A49" s="130" t="s">
        <v>3</v>
      </c>
      <c r="B49" s="131" t="s">
        <v>259</v>
      </c>
      <c r="C49" s="83" t="s">
        <v>258</v>
      </c>
      <c r="D49" s="130" t="s">
        <v>3</v>
      </c>
      <c r="E49" s="131" t="s">
        <v>259</v>
      </c>
      <c r="F49" s="83" t="s">
        <v>258</v>
      </c>
      <c r="G49" s="130" t="s">
        <v>3</v>
      </c>
      <c r="H49" s="131" t="s">
        <v>259</v>
      </c>
      <c r="I49" s="83" t="s">
        <v>258</v>
      </c>
      <c r="J49" s="81" t="s">
        <v>3</v>
      </c>
      <c r="K49" s="82" t="s">
        <v>259</v>
      </c>
      <c r="L49" s="83" t="s">
        <v>258</v>
      </c>
      <c r="M49" s="130" t="s">
        <v>3</v>
      </c>
      <c r="N49" s="131" t="s">
        <v>259</v>
      </c>
      <c r="O49" s="83" t="s">
        <v>258</v>
      </c>
    </row>
    <row r="50" spans="1:15" s="54" customFormat="1" ht="18" customHeight="1">
      <c r="A50" s="132"/>
      <c r="B50" s="133">
        <v>0</v>
      </c>
      <c r="C50" s="44"/>
      <c r="D50" s="132" t="s">
        <v>411</v>
      </c>
      <c r="E50" s="134">
        <v>270</v>
      </c>
      <c r="F50" s="44"/>
      <c r="G50" s="269" t="s">
        <v>57</v>
      </c>
      <c r="H50" s="134">
        <v>280</v>
      </c>
      <c r="I50" s="44"/>
      <c r="J50" s="137"/>
      <c r="K50" s="134">
        <v>0</v>
      </c>
      <c r="L50" s="44"/>
      <c r="M50" s="138" t="s">
        <v>58</v>
      </c>
      <c r="N50" s="141">
        <v>720</v>
      </c>
      <c r="O50" s="44"/>
    </row>
    <row r="51" spans="1:15" s="54" customFormat="1" ht="18" customHeight="1">
      <c r="A51" s="136"/>
      <c r="B51" s="133"/>
      <c r="C51" s="44"/>
      <c r="D51" s="136"/>
      <c r="E51" s="134"/>
      <c r="F51" s="44"/>
      <c r="G51" s="269"/>
      <c r="H51" s="134"/>
      <c r="I51" s="44"/>
      <c r="J51" s="140"/>
      <c r="K51" s="141"/>
      <c r="L51" s="44"/>
      <c r="M51" s="132" t="s">
        <v>59</v>
      </c>
      <c r="N51" s="134">
        <v>1090</v>
      </c>
      <c r="O51" s="44"/>
    </row>
    <row r="52" spans="1:15" s="54" customFormat="1" ht="18" customHeight="1">
      <c r="A52" s="136"/>
      <c r="B52" s="133"/>
      <c r="C52" s="110"/>
      <c r="D52" s="136"/>
      <c r="E52" s="134"/>
      <c r="F52" s="110"/>
      <c r="G52" s="136"/>
      <c r="H52" s="134"/>
      <c r="I52" s="44"/>
      <c r="J52" s="136"/>
      <c r="K52" s="134"/>
      <c r="L52" s="110"/>
      <c r="M52" s="138" t="s">
        <v>60</v>
      </c>
      <c r="N52" s="134">
        <v>870</v>
      </c>
      <c r="O52" s="44"/>
    </row>
    <row r="53" spans="1:15" s="54" customFormat="1" ht="18" customHeight="1">
      <c r="A53" s="136"/>
      <c r="B53" s="133"/>
      <c r="C53" s="110"/>
      <c r="D53" s="140"/>
      <c r="E53" s="134"/>
      <c r="F53" s="110"/>
      <c r="G53" s="136"/>
      <c r="H53" s="134"/>
      <c r="I53" s="110"/>
      <c r="J53" s="140"/>
      <c r="K53" s="134"/>
      <c r="L53" s="110"/>
      <c r="M53" s="138" t="s">
        <v>61</v>
      </c>
      <c r="N53" s="134">
        <v>220</v>
      </c>
      <c r="O53" s="44"/>
    </row>
    <row r="54" spans="1:15" s="54" customFormat="1" ht="18" customHeight="1">
      <c r="A54" s="136"/>
      <c r="B54" s="133"/>
      <c r="C54" s="110"/>
      <c r="D54" s="136"/>
      <c r="E54" s="134"/>
      <c r="F54" s="110"/>
      <c r="G54" s="136"/>
      <c r="H54" s="134"/>
      <c r="I54" s="110"/>
      <c r="J54" s="162"/>
      <c r="K54" s="163"/>
      <c r="L54" s="110"/>
      <c r="M54" s="268" t="s">
        <v>448</v>
      </c>
      <c r="N54" s="141">
        <v>2090</v>
      </c>
      <c r="O54" s="44"/>
    </row>
    <row r="55" spans="1:15" s="54" customFormat="1" ht="18" customHeight="1">
      <c r="A55" s="136"/>
      <c r="B55" s="133"/>
      <c r="C55" s="110"/>
      <c r="D55" s="136"/>
      <c r="E55" s="134"/>
      <c r="F55" s="110"/>
      <c r="G55" s="136"/>
      <c r="H55" s="134"/>
      <c r="I55" s="110"/>
      <c r="J55" s="140"/>
      <c r="K55" s="141"/>
      <c r="L55" s="110"/>
      <c r="M55" s="138" t="s">
        <v>63</v>
      </c>
      <c r="N55" s="141">
        <v>110</v>
      </c>
      <c r="O55" s="44"/>
    </row>
    <row r="56" spans="1:15" s="54" customFormat="1" ht="18" customHeight="1">
      <c r="A56" s="136"/>
      <c r="B56" s="133"/>
      <c r="C56" s="110"/>
      <c r="D56" s="136"/>
      <c r="E56" s="134"/>
      <c r="F56" s="110"/>
      <c r="G56" s="136"/>
      <c r="H56" s="134"/>
      <c r="I56" s="110"/>
      <c r="J56" s="136"/>
      <c r="K56" s="134"/>
      <c r="L56" s="110"/>
      <c r="M56" s="294" t="s">
        <v>242</v>
      </c>
      <c r="N56" s="134">
        <v>970</v>
      </c>
      <c r="O56" s="44"/>
    </row>
    <row r="57" spans="1:15" s="54" customFormat="1" ht="18" customHeight="1">
      <c r="A57" s="136"/>
      <c r="B57" s="133"/>
      <c r="C57" s="110"/>
      <c r="D57" s="136"/>
      <c r="E57" s="134"/>
      <c r="F57" s="110"/>
      <c r="G57" s="136"/>
      <c r="H57" s="134"/>
      <c r="I57" s="110"/>
      <c r="J57" s="140"/>
      <c r="K57" s="141"/>
      <c r="L57" s="110"/>
      <c r="M57" s="140"/>
      <c r="N57" s="141"/>
      <c r="O57" s="110"/>
    </row>
    <row r="58" spans="1:15" s="54" customFormat="1" ht="18" customHeight="1">
      <c r="A58" s="136"/>
      <c r="B58" s="133"/>
      <c r="C58" s="110"/>
      <c r="D58" s="136"/>
      <c r="E58" s="134"/>
      <c r="F58" s="110"/>
      <c r="G58" s="136"/>
      <c r="H58" s="134"/>
      <c r="I58" s="110"/>
      <c r="J58" s="140"/>
      <c r="K58" s="141"/>
      <c r="L58" s="110"/>
      <c r="M58" s="138"/>
      <c r="N58" s="141"/>
      <c r="O58" s="44"/>
    </row>
    <row r="59" spans="1:15" s="54" customFormat="1" ht="18" customHeight="1">
      <c r="A59" s="132" t="s">
        <v>385</v>
      </c>
      <c r="B59" s="133"/>
      <c r="C59" s="110"/>
      <c r="D59" s="136"/>
      <c r="E59" s="134"/>
      <c r="F59" s="110"/>
      <c r="G59" s="132"/>
      <c r="H59" s="134"/>
      <c r="I59" s="110"/>
      <c r="J59" s="140"/>
      <c r="K59" s="141"/>
      <c r="L59" s="110"/>
      <c r="M59" s="446" t="s">
        <v>62</v>
      </c>
      <c r="N59" s="141"/>
      <c r="O59" s="110"/>
    </row>
    <row r="60" spans="1:15" s="54" customFormat="1" ht="18" customHeight="1">
      <c r="A60" s="149"/>
      <c r="B60" s="147"/>
      <c r="C60" s="115"/>
      <c r="D60" s="149"/>
      <c r="E60" s="145"/>
      <c r="F60" s="115"/>
      <c r="G60" s="157"/>
      <c r="H60" s="145"/>
      <c r="I60" s="115"/>
      <c r="J60" s="149"/>
      <c r="K60" s="145"/>
      <c r="L60" s="115"/>
      <c r="M60" s="148"/>
      <c r="N60" s="145"/>
      <c r="O60" s="115"/>
    </row>
    <row r="61" spans="1:15" s="54" customFormat="1" ht="18" customHeight="1" thickBot="1">
      <c r="A61" s="338" t="s">
        <v>19</v>
      </c>
      <c r="B61" s="151">
        <f>SUM(B50:B60)</f>
        <v>0</v>
      </c>
      <c r="C61" s="152">
        <f>SUM(C50:C60)</f>
        <v>0</v>
      </c>
      <c r="D61" s="338" t="s">
        <v>19</v>
      </c>
      <c r="E61" s="151">
        <f>SUM(E50:E60)</f>
        <v>270</v>
      </c>
      <c r="F61" s="152">
        <f>SUM(F50:F60)</f>
        <v>0</v>
      </c>
      <c r="G61" s="338" t="s">
        <v>19</v>
      </c>
      <c r="H61" s="151">
        <f>SUM(H50:H60)</f>
        <v>280</v>
      </c>
      <c r="I61" s="152">
        <f>SUM(I50:I60)</f>
        <v>0</v>
      </c>
      <c r="J61" s="338"/>
      <c r="K61" s="151">
        <f>SUM(K50:K60)</f>
        <v>0</v>
      </c>
      <c r="L61" s="152">
        <f>SUM(L50:L60)</f>
        <v>0</v>
      </c>
      <c r="M61" s="338" t="s">
        <v>19</v>
      </c>
      <c r="N61" s="151">
        <f>SUM(N50:N60)</f>
        <v>6070</v>
      </c>
      <c r="O61" s="152">
        <f>SUM(O50:O60)</f>
        <v>0</v>
      </c>
    </row>
    <row r="62" ht="13.5"/>
  </sheetData>
  <sheetProtection/>
  <mergeCells count="2">
    <mergeCell ref="E2:G2"/>
    <mergeCell ref="G6:I6"/>
  </mergeCells>
  <conditionalFormatting sqref="C8:C31 F8:F31 I8:I31 L24:L31 O8:O31 C38:C43 F38:F43 I38:I43 L38:L43 O38:O43 C50:C60 F50:F60 I50:I60 L50:L60 L8:L21 O50:O60">
    <cfRule type="cellIs" priority="2" dxfId="16" operator="greaterThan" stopIfTrue="1">
      <formula>B8</formula>
    </cfRule>
  </conditionalFormatting>
  <conditionalFormatting sqref="L22">
    <cfRule type="cellIs" priority="1" dxfId="16" operator="greaterThan" stopIfTrue="1">
      <formula>K22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pane ySplit="2" topLeftCell="A3" activePane="bottomLeft" state="frozen"/>
      <selection pane="topLeft" activeCell="J48" sqref="J48"/>
      <selection pane="bottomLeft" activeCell="R23" sqref="R23"/>
    </sheetView>
  </sheetViews>
  <sheetFormatPr defaultColWidth="9.00390625" defaultRowHeight="13.5"/>
  <cols>
    <col min="1" max="1" width="9.875" style="80" customWidth="1"/>
    <col min="2" max="3" width="9.00390625" style="80" customWidth="1"/>
    <col min="4" max="4" width="9.875" style="80" customWidth="1"/>
    <col min="5" max="6" width="9.00390625" style="80" customWidth="1"/>
    <col min="7" max="7" width="9.875" style="80" customWidth="1"/>
    <col min="8" max="9" width="9.00390625" style="80" customWidth="1"/>
    <col min="10" max="10" width="9.875" style="80" customWidth="1"/>
    <col min="11" max="12" width="9.00390625" style="80" customWidth="1"/>
    <col min="13" max="13" width="9.875" style="80" customWidth="1"/>
    <col min="14" max="15" width="9.00390625" style="80" customWidth="1"/>
    <col min="16" max="16" width="3.25390625" style="80" customWidth="1"/>
    <col min="17" max="17" width="9.00390625" style="80" customWidth="1"/>
    <col min="18" max="16384" width="9.00390625" style="80" customWidth="1"/>
  </cols>
  <sheetData>
    <row r="1" spans="1:15" s="54" customFormat="1" ht="16.5" customHeight="1">
      <c r="A1" s="46" t="s">
        <v>145</v>
      </c>
      <c r="B1" s="47"/>
      <c r="C1" s="47"/>
      <c r="D1" s="48"/>
      <c r="E1" s="47" t="s">
        <v>252</v>
      </c>
      <c r="F1" s="47"/>
      <c r="G1" s="48"/>
      <c r="H1" s="49" t="s">
        <v>0</v>
      </c>
      <c r="I1" s="47" t="s">
        <v>146</v>
      </c>
      <c r="J1" s="48"/>
      <c r="K1" s="50" t="s">
        <v>147</v>
      </c>
      <c r="L1" s="51"/>
      <c r="M1" s="52"/>
      <c r="N1" s="53"/>
      <c r="O1" s="1"/>
    </row>
    <row r="2" spans="1:15" s="54" customFormat="1" ht="34.5" customHeight="1" thickBot="1">
      <c r="A2" s="55">
        <f>'大分市（旧・新）'!$A$2</f>
        <v>0</v>
      </c>
      <c r="B2" s="56"/>
      <c r="C2" s="57"/>
      <c r="D2" s="58"/>
      <c r="E2" s="458" t="str">
        <f>'大分市（旧・新）'!$E$2</f>
        <v>令和　　年　　月　　日</v>
      </c>
      <c r="F2" s="459"/>
      <c r="G2" s="460"/>
      <c r="H2" s="59">
        <f>'大分市（旧・新）'!$H$2</f>
        <v>0</v>
      </c>
      <c r="I2" s="60">
        <f>'大分市（旧・新）'!$I$2</f>
        <v>0</v>
      </c>
      <c r="J2" s="61"/>
      <c r="K2" s="62"/>
      <c r="L2" s="63"/>
      <c r="M2" s="2"/>
      <c r="N2" s="64"/>
      <c r="O2" s="1"/>
    </row>
    <row r="3" spans="13:15" s="54" customFormat="1" ht="15" customHeight="1" thickBot="1">
      <c r="M3" s="65"/>
      <c r="N3" s="66"/>
      <c r="O3" s="327" t="s">
        <v>340</v>
      </c>
    </row>
    <row r="4" spans="1:15" s="1" customFormat="1" ht="17.25" customHeight="1" thickBot="1">
      <c r="A4" s="67" t="s">
        <v>452</v>
      </c>
      <c r="B4" s="68"/>
      <c r="C4" s="69" t="s">
        <v>151</v>
      </c>
      <c r="D4" s="70" t="s">
        <v>72</v>
      </c>
      <c r="E4" s="71"/>
      <c r="F4" s="128" t="s">
        <v>1</v>
      </c>
      <c r="G4" s="129">
        <f>B27+E27+H27+K16+K27+N27</f>
        <v>11270</v>
      </c>
      <c r="H4" s="74" t="s">
        <v>2</v>
      </c>
      <c r="I4" s="75">
        <f>C27+F27+I27+L16+L27+O27</f>
        <v>0</v>
      </c>
      <c r="J4" s="76"/>
      <c r="K4" s="77" t="s">
        <v>148</v>
      </c>
      <c r="L4" s="78">
        <f>SUM(I4,I29,I55)</f>
        <v>0</v>
      </c>
      <c r="M4" s="24"/>
      <c r="N4" s="79"/>
      <c r="O4" s="328" t="s">
        <v>341</v>
      </c>
    </row>
    <row r="5" spans="1:15" s="54" customFormat="1" ht="5.25" customHeight="1" thickBot="1">
      <c r="A5" s="80"/>
      <c r="B5" s="80"/>
      <c r="C5" s="80"/>
      <c r="D5" s="80"/>
      <c r="E5" s="80"/>
      <c r="F5" s="80"/>
      <c r="G5" s="80"/>
      <c r="H5" s="80"/>
      <c r="I5" s="80"/>
      <c r="J5" s="154"/>
      <c r="K5" s="154"/>
      <c r="L5" s="80"/>
      <c r="M5" s="80"/>
      <c r="N5" s="80"/>
      <c r="O5" s="80"/>
    </row>
    <row r="6" spans="1:15" s="54" customFormat="1" ht="18" customHeight="1">
      <c r="A6" s="46" t="s">
        <v>190</v>
      </c>
      <c r="B6" s="47"/>
      <c r="C6" s="51"/>
      <c r="D6" s="47" t="s">
        <v>191</v>
      </c>
      <c r="E6" s="47"/>
      <c r="F6" s="51"/>
      <c r="G6" s="47" t="s">
        <v>192</v>
      </c>
      <c r="H6" s="47"/>
      <c r="I6" s="51"/>
      <c r="J6" s="47" t="s">
        <v>193</v>
      </c>
      <c r="K6" s="47"/>
      <c r="L6" s="51"/>
      <c r="M6" s="47" t="s">
        <v>194</v>
      </c>
      <c r="N6" s="47"/>
      <c r="O6" s="51"/>
    </row>
    <row r="7" spans="1:15" s="1" customFormat="1" ht="15" customHeight="1">
      <c r="A7" s="81" t="s">
        <v>3</v>
      </c>
      <c r="B7" s="82" t="s">
        <v>259</v>
      </c>
      <c r="C7" s="83" t="s">
        <v>258</v>
      </c>
      <c r="D7" s="81" t="s">
        <v>3</v>
      </c>
      <c r="E7" s="82" t="s">
        <v>259</v>
      </c>
      <c r="F7" s="83" t="s">
        <v>258</v>
      </c>
      <c r="G7" s="81" t="s">
        <v>3</v>
      </c>
      <c r="H7" s="82" t="s">
        <v>259</v>
      </c>
      <c r="I7" s="83" t="s">
        <v>258</v>
      </c>
      <c r="J7" s="81" t="s">
        <v>3</v>
      </c>
      <c r="K7" s="82" t="s">
        <v>259</v>
      </c>
      <c r="L7" s="83" t="s">
        <v>258</v>
      </c>
      <c r="M7" s="81" t="s">
        <v>3</v>
      </c>
      <c r="N7" s="82" t="s">
        <v>259</v>
      </c>
      <c r="O7" s="83" t="s">
        <v>258</v>
      </c>
    </row>
    <row r="8" spans="1:15" s="1" customFormat="1" ht="18.75" customHeight="1">
      <c r="A8" s="164" t="s">
        <v>289</v>
      </c>
      <c r="B8" s="331"/>
      <c r="C8" s="165"/>
      <c r="D8" s="164" t="s">
        <v>289</v>
      </c>
      <c r="E8" s="331"/>
      <c r="F8" s="165"/>
      <c r="G8" s="164" t="s">
        <v>289</v>
      </c>
      <c r="H8" s="331"/>
      <c r="I8" s="165"/>
      <c r="J8" s="164" t="s">
        <v>289</v>
      </c>
      <c r="K8" s="331"/>
      <c r="L8" s="165"/>
      <c r="M8" s="164" t="s">
        <v>289</v>
      </c>
      <c r="N8" s="331"/>
      <c r="O8" s="165"/>
    </row>
    <row r="9" spans="1:15" s="54" customFormat="1" ht="18" customHeight="1">
      <c r="A9" s="210" t="s">
        <v>453</v>
      </c>
      <c r="B9" s="89">
        <v>110</v>
      </c>
      <c r="C9" s="44"/>
      <c r="D9" s="425" t="s">
        <v>413</v>
      </c>
      <c r="E9" s="92">
        <v>600</v>
      </c>
      <c r="F9" s="44"/>
      <c r="G9" s="86" t="s">
        <v>262</v>
      </c>
      <c r="H9" s="92">
        <v>830</v>
      </c>
      <c r="I9" s="44"/>
      <c r="J9" s="429" t="s">
        <v>398</v>
      </c>
      <c r="K9" s="116">
        <v>40</v>
      </c>
      <c r="L9" s="44"/>
      <c r="M9" s="121" t="s">
        <v>308</v>
      </c>
      <c r="N9" s="92">
        <v>940</v>
      </c>
      <c r="O9" s="44"/>
    </row>
    <row r="10" spans="1:15" s="54" customFormat="1" ht="18" customHeight="1">
      <c r="A10" s="86" t="s">
        <v>443</v>
      </c>
      <c r="B10" s="89">
        <v>200</v>
      </c>
      <c r="C10" s="44"/>
      <c r="D10" s="86" t="s">
        <v>412</v>
      </c>
      <c r="E10" s="92">
        <v>50</v>
      </c>
      <c r="F10" s="390"/>
      <c r="G10" s="409" t="s">
        <v>263</v>
      </c>
      <c r="H10" s="92">
        <v>920</v>
      </c>
      <c r="I10" s="44"/>
      <c r="J10" s="86" t="s">
        <v>397</v>
      </c>
      <c r="K10" s="92">
        <v>100</v>
      </c>
      <c r="L10" s="166"/>
      <c r="M10" s="121" t="s">
        <v>307</v>
      </c>
      <c r="N10" s="92">
        <v>1700</v>
      </c>
      <c r="O10" s="44"/>
    </row>
    <row r="11" spans="1:15" s="54" customFormat="1" ht="18" customHeight="1">
      <c r="A11" s="86" t="s">
        <v>429</v>
      </c>
      <c r="B11" s="89">
        <v>130</v>
      </c>
      <c r="C11" s="44"/>
      <c r="D11" s="434" t="s">
        <v>414</v>
      </c>
      <c r="E11" s="92">
        <v>190</v>
      </c>
      <c r="F11" s="390"/>
      <c r="G11" s="409" t="s">
        <v>264</v>
      </c>
      <c r="H11" s="92">
        <v>450</v>
      </c>
      <c r="I11" s="44"/>
      <c r="J11" s="99"/>
      <c r="K11" s="106"/>
      <c r="L11" s="169"/>
      <c r="M11" s="100" t="s">
        <v>73</v>
      </c>
      <c r="N11" s="92">
        <v>420</v>
      </c>
      <c r="O11" s="44"/>
    </row>
    <row r="12" spans="1:15" s="54" customFormat="1" ht="18" customHeight="1">
      <c r="A12" s="430" t="s">
        <v>454</v>
      </c>
      <c r="B12" s="89">
        <v>210</v>
      </c>
      <c r="C12" s="44"/>
      <c r="D12" s="86"/>
      <c r="E12" s="92"/>
      <c r="F12" s="390"/>
      <c r="G12" s="409" t="s">
        <v>299</v>
      </c>
      <c r="H12" s="167">
        <v>230</v>
      </c>
      <c r="I12" s="44"/>
      <c r="J12" s="42"/>
      <c r="K12" s="43"/>
      <c r="L12" s="110"/>
      <c r="M12" s="100" t="s">
        <v>74</v>
      </c>
      <c r="N12" s="92">
        <v>430</v>
      </c>
      <c r="O12" s="44"/>
    </row>
    <row r="13" spans="1:15" s="54" customFormat="1" ht="18" customHeight="1">
      <c r="A13" s="86" t="s">
        <v>441</v>
      </c>
      <c r="B13" s="89">
        <v>210</v>
      </c>
      <c r="C13" s="44"/>
      <c r="D13" s="86"/>
      <c r="E13" s="92">
        <v>0</v>
      </c>
      <c r="F13" s="390"/>
      <c r="G13" s="435"/>
      <c r="H13" s="167">
        <v>0</v>
      </c>
      <c r="I13" s="44"/>
      <c r="J13" s="121"/>
      <c r="K13" s="116"/>
      <c r="L13" s="169"/>
      <c r="M13" s="429" t="s">
        <v>236</v>
      </c>
      <c r="N13" s="92">
        <v>810</v>
      </c>
      <c r="O13" s="44"/>
    </row>
    <row r="14" spans="1:15" s="54" customFormat="1" ht="18" customHeight="1">
      <c r="A14" s="86"/>
      <c r="B14" s="89"/>
      <c r="C14" s="44"/>
      <c r="D14" s="86"/>
      <c r="E14" s="92"/>
      <c r="F14" s="390"/>
      <c r="G14" s="86"/>
      <c r="H14" s="92"/>
      <c r="I14" s="44"/>
      <c r="J14" s="86"/>
      <c r="K14" s="92"/>
      <c r="L14" s="166"/>
      <c r="M14" s="86" t="s">
        <v>75</v>
      </c>
      <c r="N14" s="92">
        <v>400</v>
      </c>
      <c r="O14" s="44"/>
    </row>
    <row r="15" spans="1:15" s="54" customFormat="1" ht="18" customHeight="1">
      <c r="A15" s="86"/>
      <c r="B15" s="89"/>
      <c r="C15" s="44"/>
      <c r="D15" s="86"/>
      <c r="E15" s="388"/>
      <c r="F15" s="390"/>
      <c r="H15" s="92"/>
      <c r="I15" s="166"/>
      <c r="J15" s="176"/>
      <c r="K15" s="324"/>
      <c r="L15" s="171"/>
      <c r="M15" s="86"/>
      <c r="N15" s="290"/>
      <c r="O15" s="44"/>
    </row>
    <row r="16" spans="1:15" s="54" customFormat="1" ht="18" customHeight="1" thickBot="1">
      <c r="A16" s="86"/>
      <c r="B16" s="89"/>
      <c r="C16" s="44"/>
      <c r="D16" s="86"/>
      <c r="E16" s="290"/>
      <c r="F16" s="44">
        <f>ROUND(E16*1,-1)</f>
        <v>0</v>
      </c>
      <c r="G16" s="435"/>
      <c r="H16" s="92"/>
      <c r="I16" s="166"/>
      <c r="J16" s="319" t="s">
        <v>19</v>
      </c>
      <c r="K16" s="330">
        <f>SUM(K9:K15)</f>
        <v>140</v>
      </c>
      <c r="L16" s="152">
        <f>SUM(L9:L15)</f>
        <v>0</v>
      </c>
      <c r="M16" s="86"/>
      <c r="N16" s="290"/>
      <c r="O16" s="44">
        <f>ROUND(N16*1,-1)</f>
        <v>0</v>
      </c>
    </row>
    <row r="17" spans="1:15" s="54" customFormat="1" ht="18" customHeight="1">
      <c r="A17" s="86"/>
      <c r="B17" s="89"/>
      <c r="C17" s="44"/>
      <c r="D17" s="96"/>
      <c r="E17" s="97"/>
      <c r="F17" s="171"/>
      <c r="G17" s="96"/>
      <c r="H17" s="97"/>
      <c r="I17" s="171"/>
      <c r="J17" s="46"/>
      <c r="K17" s="254"/>
      <c r="L17" s="255"/>
      <c r="M17" s="94"/>
      <c r="N17" s="242"/>
      <c r="O17" s="183"/>
    </row>
    <row r="18" spans="1:15" s="54" customFormat="1" ht="18" customHeight="1">
      <c r="A18" s="86"/>
      <c r="B18" s="89"/>
      <c r="C18" s="44"/>
      <c r="D18" s="326" t="s">
        <v>344</v>
      </c>
      <c r="E18" s="332">
        <f>SUM(E9:E17)</f>
        <v>840</v>
      </c>
      <c r="F18" s="329">
        <f>SUM(F9:F17)</f>
        <v>0</v>
      </c>
      <c r="G18" s="326" t="s">
        <v>344</v>
      </c>
      <c r="H18" s="332">
        <f>SUM(H9:H17)</f>
        <v>2430</v>
      </c>
      <c r="I18" s="329">
        <f>SUM(I9:I17)</f>
        <v>0</v>
      </c>
      <c r="J18" s="81"/>
      <c r="K18" s="168"/>
      <c r="L18" s="83"/>
      <c r="M18" s="326" t="s">
        <v>344</v>
      </c>
      <c r="N18" s="332">
        <f>SUM(N9:N17)</f>
        <v>4700</v>
      </c>
      <c r="O18" s="329">
        <f>SUM(O9:O17)</f>
        <v>0</v>
      </c>
    </row>
    <row r="19" spans="1:15" s="54" customFormat="1" ht="18" customHeight="1">
      <c r="A19" s="86"/>
      <c r="B19" s="89"/>
      <c r="C19" s="166"/>
      <c r="D19" s="164" t="s">
        <v>269</v>
      </c>
      <c r="E19" s="179"/>
      <c r="F19" s="178"/>
      <c r="G19" s="164" t="s">
        <v>269</v>
      </c>
      <c r="H19" s="179"/>
      <c r="I19" s="178"/>
      <c r="J19" s="164"/>
      <c r="K19" s="335"/>
      <c r="L19" s="379"/>
      <c r="M19" s="164" t="s">
        <v>269</v>
      </c>
      <c r="N19" s="179"/>
      <c r="O19" s="178"/>
    </row>
    <row r="20" spans="1:15" s="54" customFormat="1" ht="18" customHeight="1">
      <c r="A20" s="86"/>
      <c r="B20" s="89"/>
      <c r="C20" s="166"/>
      <c r="D20" s="42"/>
      <c r="E20" s="388"/>
      <c r="F20" s="44"/>
      <c r="G20" s="42"/>
      <c r="H20" s="43"/>
      <c r="I20" s="44">
        <f>ROUND(H20*1,-1)</f>
        <v>0</v>
      </c>
      <c r="J20" s="285"/>
      <c r="K20" s="88"/>
      <c r="L20" s="44"/>
      <c r="M20" s="261" t="s">
        <v>298</v>
      </c>
      <c r="N20" s="43">
        <v>1100</v>
      </c>
      <c r="O20" s="44"/>
    </row>
    <row r="21" spans="1:15" s="54" customFormat="1" ht="18" customHeight="1">
      <c r="A21" s="86"/>
      <c r="B21" s="89"/>
      <c r="C21" s="166"/>
      <c r="D21" s="86"/>
      <c r="E21" s="388"/>
      <c r="F21" s="166"/>
      <c r="G21" s="210"/>
      <c r="H21" s="92"/>
      <c r="I21" s="166"/>
      <c r="J21" s="413"/>
      <c r="K21" s="116"/>
      <c r="L21" s="44"/>
      <c r="M21" s="100" t="s">
        <v>71</v>
      </c>
      <c r="N21" s="92">
        <v>690</v>
      </c>
      <c r="O21" s="44"/>
    </row>
    <row r="22" spans="1:15" s="54" customFormat="1" ht="18" customHeight="1">
      <c r="A22" s="86"/>
      <c r="B22" s="89"/>
      <c r="C22" s="166"/>
      <c r="D22" s="42"/>
      <c r="E22" s="43"/>
      <c r="F22" s="110"/>
      <c r="G22" s="42"/>
      <c r="H22" s="43"/>
      <c r="I22" s="110"/>
      <c r="J22" s="414"/>
      <c r="K22" s="116"/>
      <c r="L22" s="44"/>
      <c r="M22" s="121" t="s">
        <v>296</v>
      </c>
      <c r="N22" s="92">
        <v>510</v>
      </c>
      <c r="O22" s="44"/>
    </row>
    <row r="23" spans="1:15" s="54" customFormat="1" ht="18" customHeight="1">
      <c r="A23" s="86"/>
      <c r="B23" s="89"/>
      <c r="C23" s="166"/>
      <c r="D23" s="42"/>
      <c r="E23" s="43"/>
      <c r="F23" s="110"/>
      <c r="G23" s="42"/>
      <c r="H23" s="43"/>
      <c r="I23" s="110"/>
      <c r="J23" s="210"/>
      <c r="K23" s="417"/>
      <c r="L23" s="44"/>
      <c r="M23" s="257"/>
      <c r="N23" s="43"/>
      <c r="O23" s="44"/>
    </row>
    <row r="24" spans="1:15" s="54" customFormat="1" ht="18" customHeight="1">
      <c r="A24" s="86" t="s">
        <v>442</v>
      </c>
      <c r="B24" s="89"/>
      <c r="C24" s="166"/>
      <c r="D24" s="96"/>
      <c r="E24" s="97"/>
      <c r="F24" s="171"/>
      <c r="G24" s="96"/>
      <c r="H24" s="97"/>
      <c r="I24" s="171"/>
      <c r="J24" s="414"/>
      <c r="K24" s="417"/>
      <c r="L24" s="382"/>
      <c r="M24" s="333"/>
      <c r="N24" s="97"/>
      <c r="O24" s="171"/>
    </row>
    <row r="25" spans="1:15" s="54" customFormat="1" ht="18" customHeight="1">
      <c r="A25" s="86"/>
      <c r="B25" s="89"/>
      <c r="C25" s="166"/>
      <c r="D25" s="326" t="s">
        <v>344</v>
      </c>
      <c r="E25" s="332">
        <f>SUM(E20:E24)</f>
        <v>0</v>
      </c>
      <c r="F25" s="329">
        <f>SUM(F20:F24)</f>
        <v>0</v>
      </c>
      <c r="G25" s="326" t="s">
        <v>344</v>
      </c>
      <c r="H25" s="332">
        <f>SUM(H20:H24)</f>
        <v>0</v>
      </c>
      <c r="I25" s="329">
        <f>SUM(I20:I24)</f>
        <v>0</v>
      </c>
      <c r="J25" s="102"/>
      <c r="K25" s="106"/>
      <c r="L25" s="169"/>
      <c r="M25" s="326" t="s">
        <v>344</v>
      </c>
      <c r="N25" s="332">
        <f>SUM(N20:N24)</f>
        <v>2300</v>
      </c>
      <c r="O25" s="329">
        <f>SUM(O20:O24)</f>
        <v>0</v>
      </c>
    </row>
    <row r="26" spans="1:15" s="54" customFormat="1" ht="18" customHeight="1">
      <c r="A26" s="96"/>
      <c r="B26" s="95"/>
      <c r="C26" s="171"/>
      <c r="D26" s="172"/>
      <c r="E26" s="173"/>
      <c r="F26" s="171"/>
      <c r="G26" s="96"/>
      <c r="H26" s="97"/>
      <c r="I26" s="171"/>
      <c r="J26" s="99"/>
      <c r="K26" s="174"/>
      <c r="L26" s="175"/>
      <c r="M26" s="239"/>
      <c r="N26" s="101"/>
      <c r="O26" s="115"/>
    </row>
    <row r="27" spans="1:15" s="54" customFormat="1" ht="18" customHeight="1" thickBot="1">
      <c r="A27" s="319" t="s">
        <v>19</v>
      </c>
      <c r="B27" s="107">
        <f>SUM(B9:B26)</f>
        <v>860</v>
      </c>
      <c r="C27" s="152">
        <f>SUM(C9:C26)</f>
        <v>0</v>
      </c>
      <c r="D27" s="319" t="s">
        <v>19</v>
      </c>
      <c r="E27" s="107">
        <f>SUM(E18,E25)</f>
        <v>840</v>
      </c>
      <c r="F27" s="152">
        <f>SUM(F18,F25)</f>
        <v>0</v>
      </c>
      <c r="G27" s="319" t="s">
        <v>279</v>
      </c>
      <c r="H27" s="107">
        <f>SUM(H18,H25)</f>
        <v>2430</v>
      </c>
      <c r="I27" s="152">
        <f>SUM(I18,I25)</f>
        <v>0</v>
      </c>
      <c r="J27" s="319"/>
      <c r="K27" s="107"/>
      <c r="L27" s="126"/>
      <c r="M27" s="319" t="s">
        <v>19</v>
      </c>
      <c r="N27" s="107">
        <f>SUM(N18,N25)</f>
        <v>7000</v>
      </c>
      <c r="O27" s="152">
        <f>SUM(O18,O25)</f>
        <v>0</v>
      </c>
    </row>
    <row r="28" s="54" customFormat="1" ht="15" customHeight="1" thickBot="1">
      <c r="M28" s="153"/>
    </row>
    <row r="29" spans="1:15" s="1" customFormat="1" ht="17.25" customHeight="1" thickBot="1">
      <c r="A29" s="67" t="s">
        <v>452</v>
      </c>
      <c r="B29" s="68"/>
      <c r="C29" s="69" t="s">
        <v>152</v>
      </c>
      <c r="D29" s="70" t="s">
        <v>76</v>
      </c>
      <c r="E29" s="71"/>
      <c r="F29" s="128" t="s">
        <v>1</v>
      </c>
      <c r="G29" s="129">
        <f>B53+E53+H53+K41+K53+N53</f>
        <v>18140</v>
      </c>
      <c r="H29" s="74" t="s">
        <v>2</v>
      </c>
      <c r="I29" s="75">
        <f>C53+F53+I53+L41+L53+O53</f>
        <v>0</v>
      </c>
      <c r="K29" s="304"/>
      <c r="L29" s="154"/>
      <c r="M29" s="155"/>
      <c r="N29" s="156"/>
      <c r="O29" s="156"/>
    </row>
    <row r="30" spans="1:15" s="54" customFormat="1" ht="5.25" customHeight="1" thickBo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5" s="54" customFormat="1" ht="18" customHeight="1">
      <c r="A31" s="46" t="s">
        <v>195</v>
      </c>
      <c r="B31" s="47"/>
      <c r="C31" s="51"/>
      <c r="D31" s="47" t="s">
        <v>196</v>
      </c>
      <c r="E31" s="47"/>
      <c r="F31" s="51"/>
      <c r="G31" s="47" t="s">
        <v>197</v>
      </c>
      <c r="H31" s="47"/>
      <c r="I31" s="51"/>
      <c r="J31" s="47" t="s">
        <v>172</v>
      </c>
      <c r="K31" s="47"/>
      <c r="L31" s="51"/>
      <c r="M31" s="47" t="s">
        <v>199</v>
      </c>
      <c r="N31" s="47"/>
      <c r="O31" s="51"/>
    </row>
    <row r="32" spans="1:15" s="1" customFormat="1" ht="15" customHeight="1">
      <c r="A32" s="81" t="s">
        <v>3</v>
      </c>
      <c r="B32" s="168" t="s">
        <v>259</v>
      </c>
      <c r="C32" s="83" t="s">
        <v>258</v>
      </c>
      <c r="D32" s="130" t="s">
        <v>3</v>
      </c>
      <c r="E32" s="131" t="s">
        <v>259</v>
      </c>
      <c r="F32" s="83" t="s">
        <v>258</v>
      </c>
      <c r="G32" s="81" t="s">
        <v>3</v>
      </c>
      <c r="H32" s="168" t="s">
        <v>259</v>
      </c>
      <c r="I32" s="83" t="s">
        <v>258</v>
      </c>
      <c r="J32" s="130" t="s">
        <v>3</v>
      </c>
      <c r="K32" s="131" t="s">
        <v>259</v>
      </c>
      <c r="L32" s="83" t="s">
        <v>258</v>
      </c>
      <c r="M32" s="177" t="s">
        <v>3</v>
      </c>
      <c r="N32" s="168" t="s">
        <v>259</v>
      </c>
      <c r="O32" s="83" t="s">
        <v>258</v>
      </c>
    </row>
    <row r="33" spans="1:15" s="1" customFormat="1" ht="17.25" customHeight="1">
      <c r="A33" s="164" t="s">
        <v>288</v>
      </c>
      <c r="B33" s="331"/>
      <c r="C33" s="165"/>
      <c r="D33" s="164" t="s">
        <v>288</v>
      </c>
      <c r="E33" s="331"/>
      <c r="F33" s="165"/>
      <c r="G33" s="164" t="s">
        <v>288</v>
      </c>
      <c r="H33" s="331"/>
      <c r="I33" s="165"/>
      <c r="J33" s="164" t="s">
        <v>288</v>
      </c>
      <c r="K33" s="336"/>
      <c r="L33" s="178"/>
      <c r="M33" s="164" t="s">
        <v>288</v>
      </c>
      <c r="N33" s="331"/>
      <c r="O33" s="165"/>
    </row>
    <row r="34" spans="1:15" s="54" customFormat="1" ht="18" customHeight="1">
      <c r="A34" s="416" t="s">
        <v>415</v>
      </c>
      <c r="B34" s="84">
        <v>780</v>
      </c>
      <c r="C34" s="419"/>
      <c r="D34" s="42" t="s">
        <v>77</v>
      </c>
      <c r="E34" s="43">
        <v>400</v>
      </c>
      <c r="F34" s="419"/>
      <c r="G34" s="42" t="s">
        <v>78</v>
      </c>
      <c r="H34" s="43">
        <v>620</v>
      </c>
      <c r="I34" s="44"/>
      <c r="J34" s="87" t="s">
        <v>79</v>
      </c>
      <c r="K34" s="43">
        <v>220</v>
      </c>
      <c r="L34" s="44"/>
      <c r="M34" s="87" t="s">
        <v>82</v>
      </c>
      <c r="N34" s="43">
        <v>910</v>
      </c>
      <c r="O34" s="44"/>
    </row>
    <row r="35" spans="1:15" s="54" customFormat="1" ht="18" customHeight="1">
      <c r="A35" s="436" t="s">
        <v>455</v>
      </c>
      <c r="B35" s="84">
        <v>690</v>
      </c>
      <c r="C35" s="419"/>
      <c r="D35" s="42" t="s">
        <v>78</v>
      </c>
      <c r="E35" s="43">
        <v>1300</v>
      </c>
      <c r="F35" s="419"/>
      <c r="G35" s="256" t="s">
        <v>182</v>
      </c>
      <c r="H35" s="43">
        <v>1560</v>
      </c>
      <c r="I35" s="44"/>
      <c r="J35" s="87"/>
      <c r="K35" s="88">
        <v>0</v>
      </c>
      <c r="L35" s="44"/>
      <c r="M35" s="259" t="s">
        <v>300</v>
      </c>
      <c r="N35" s="43">
        <v>1250</v>
      </c>
      <c r="O35" s="44"/>
    </row>
    <row r="36" spans="1:15" s="54" customFormat="1" ht="18" customHeight="1">
      <c r="A36" s="436" t="s">
        <v>456</v>
      </c>
      <c r="B36" s="84">
        <v>540</v>
      </c>
      <c r="C36" s="419"/>
      <c r="D36" s="42" t="s">
        <v>81</v>
      </c>
      <c r="E36" s="43">
        <v>400</v>
      </c>
      <c r="F36" s="419"/>
      <c r="G36" s="42" t="s">
        <v>173</v>
      </c>
      <c r="H36" s="92">
        <v>1240</v>
      </c>
      <c r="I36" s="44"/>
      <c r="J36" s="87"/>
      <c r="K36" s="88"/>
      <c r="L36" s="44"/>
      <c r="M36" s="87" t="s">
        <v>80</v>
      </c>
      <c r="N36" s="43">
        <v>970</v>
      </c>
      <c r="O36" s="44"/>
    </row>
    <row r="37" spans="1:15" s="54" customFormat="1" ht="18" customHeight="1">
      <c r="A37" s="42" t="s">
        <v>399</v>
      </c>
      <c r="B37" s="84">
        <v>70</v>
      </c>
      <c r="C37" s="419"/>
      <c r="D37" s="42" t="s">
        <v>416</v>
      </c>
      <c r="E37" s="43">
        <v>510</v>
      </c>
      <c r="F37" s="419"/>
      <c r="G37" s="42" t="s">
        <v>256</v>
      </c>
      <c r="H37" s="43">
        <v>50</v>
      </c>
      <c r="I37" s="44"/>
      <c r="J37" s="87"/>
      <c r="K37" s="88"/>
      <c r="L37" s="44"/>
      <c r="M37" s="87" t="s">
        <v>301</v>
      </c>
      <c r="N37" s="92">
        <v>470</v>
      </c>
      <c r="O37" s="44"/>
    </row>
    <row r="38" spans="1:15" s="54" customFormat="1" ht="18" customHeight="1">
      <c r="A38" s="42" t="s">
        <v>417</v>
      </c>
      <c r="B38" s="84">
        <v>250</v>
      </c>
      <c r="C38" s="419"/>
      <c r="D38" s="42" t="s">
        <v>418</v>
      </c>
      <c r="E38" s="43">
        <v>980</v>
      </c>
      <c r="F38" s="419"/>
      <c r="G38" s="42"/>
      <c r="H38" s="43"/>
      <c r="I38" s="44"/>
      <c r="J38" s="87"/>
      <c r="K38" s="88"/>
      <c r="L38" s="44"/>
      <c r="M38" s="87" t="s">
        <v>83</v>
      </c>
      <c r="N38" s="43">
        <v>1060</v>
      </c>
      <c r="O38" s="44"/>
    </row>
    <row r="39" spans="1:15" s="54" customFormat="1" ht="18" customHeight="1">
      <c r="A39" s="42" t="s">
        <v>419</v>
      </c>
      <c r="B39" s="84">
        <v>240</v>
      </c>
      <c r="C39" s="419"/>
      <c r="D39" s="42"/>
      <c r="E39" s="424">
        <v>0</v>
      </c>
      <c r="F39" s="419"/>
      <c r="G39" s="42"/>
      <c r="H39" s="43"/>
      <c r="I39" s="44"/>
      <c r="J39" s="87"/>
      <c r="K39" s="88"/>
      <c r="L39" s="44"/>
      <c r="M39" s="87"/>
      <c r="N39" s="43"/>
      <c r="O39" s="44"/>
    </row>
    <row r="40" spans="1:15" s="54" customFormat="1" ht="18" customHeight="1">
      <c r="A40" s="45"/>
      <c r="B40" s="125">
        <v>0</v>
      </c>
      <c r="C40" s="44"/>
      <c r="D40" s="339"/>
      <c r="E40" s="101"/>
      <c r="F40" s="44"/>
      <c r="G40" s="45"/>
      <c r="H40" s="101"/>
      <c r="I40" s="44"/>
      <c r="J40" s="87"/>
      <c r="K40" s="88"/>
      <c r="L40" s="44"/>
      <c r="M40" s="340"/>
      <c r="N40" s="101"/>
      <c r="O40" s="44"/>
    </row>
    <row r="41" spans="1:16" s="54" customFormat="1" ht="18" customHeight="1" thickBot="1">
      <c r="A41" s="326" t="s">
        <v>344</v>
      </c>
      <c r="B41" s="332">
        <f>SUM(B34:B40)</f>
        <v>2570</v>
      </c>
      <c r="C41" s="329">
        <f>SUM(C34:C40)</f>
        <v>0</v>
      </c>
      <c r="D41" s="326" t="s">
        <v>344</v>
      </c>
      <c r="E41" s="332">
        <f>SUM(E34:E40)</f>
        <v>3590</v>
      </c>
      <c r="F41" s="329">
        <f>SUM(F34:F40)</f>
        <v>0</v>
      </c>
      <c r="G41" s="326" t="s">
        <v>344</v>
      </c>
      <c r="H41" s="332">
        <f>SUM(H34:H40)</f>
        <v>3470</v>
      </c>
      <c r="I41" s="329">
        <f>SUM(I34:I40)</f>
        <v>0</v>
      </c>
      <c r="J41" s="319" t="s">
        <v>19</v>
      </c>
      <c r="K41" s="107">
        <f>SUM(K34:K40)</f>
        <v>220</v>
      </c>
      <c r="L41" s="152">
        <f>SUM(L34:L40)</f>
        <v>0</v>
      </c>
      <c r="M41" s="326" t="s">
        <v>344</v>
      </c>
      <c r="N41" s="332">
        <f>SUM(N34:N40)</f>
        <v>4660</v>
      </c>
      <c r="O41" s="329">
        <f>SUM(O34:O40)</f>
        <v>0</v>
      </c>
      <c r="P41" s="180"/>
    </row>
    <row r="42" spans="1:16" s="54" customFormat="1" ht="18" customHeight="1">
      <c r="A42" s="102" t="s">
        <v>268</v>
      </c>
      <c r="B42" s="170"/>
      <c r="C42" s="166"/>
      <c r="D42" s="102" t="s">
        <v>268</v>
      </c>
      <c r="E42" s="170"/>
      <c r="F42" s="166"/>
      <c r="G42" s="102" t="s">
        <v>268</v>
      </c>
      <c r="H42" s="170"/>
      <c r="I42" s="166"/>
      <c r="J42" s="46"/>
      <c r="K42" s="47"/>
      <c r="L42" s="51"/>
      <c r="M42" s="102" t="s">
        <v>268</v>
      </c>
      <c r="N42" s="170"/>
      <c r="O42" s="166"/>
      <c r="P42" s="180"/>
    </row>
    <row r="43" spans="1:15" s="54" customFormat="1" ht="18" customHeight="1">
      <c r="A43" s="42"/>
      <c r="B43" s="84">
        <v>0</v>
      </c>
      <c r="C43" s="44"/>
      <c r="D43" s="42" t="s">
        <v>64</v>
      </c>
      <c r="E43" s="43">
        <v>80</v>
      </c>
      <c r="F43" s="44"/>
      <c r="G43" s="42" t="s">
        <v>64</v>
      </c>
      <c r="H43" s="92">
        <v>280</v>
      </c>
      <c r="I43" s="44"/>
      <c r="J43" s="81"/>
      <c r="K43" s="168"/>
      <c r="L43" s="83"/>
      <c r="M43" s="87" t="s">
        <v>65</v>
      </c>
      <c r="N43" s="43">
        <v>490</v>
      </c>
      <c r="O43" s="44"/>
    </row>
    <row r="44" spans="1:15" s="54" customFormat="1" ht="18" customHeight="1">
      <c r="A44" s="42"/>
      <c r="B44" s="84"/>
      <c r="C44" s="44"/>
      <c r="D44" s="42"/>
      <c r="E44" s="43"/>
      <c r="F44" s="44">
        <f>ROUND(E44*1,-1)</f>
        <v>0</v>
      </c>
      <c r="G44" s="42" t="s">
        <v>66</v>
      </c>
      <c r="H44" s="43">
        <v>40</v>
      </c>
      <c r="I44" s="44"/>
      <c r="J44" s="164"/>
      <c r="K44" s="335"/>
      <c r="L44" s="178"/>
      <c r="M44" s="87" t="s">
        <v>67</v>
      </c>
      <c r="N44" s="43">
        <v>360</v>
      </c>
      <c r="O44" s="44"/>
    </row>
    <row r="45" spans="1:15" s="54" customFormat="1" ht="18" customHeight="1">
      <c r="A45" s="42"/>
      <c r="B45" s="84"/>
      <c r="C45" s="44"/>
      <c r="D45" s="42"/>
      <c r="E45" s="43"/>
      <c r="F45" s="44">
        <f>ROUND(E45*1,-1)</f>
        <v>0</v>
      </c>
      <c r="G45" s="42"/>
      <c r="H45" s="43"/>
      <c r="I45" s="44"/>
      <c r="J45" s="259"/>
      <c r="K45" s="92"/>
      <c r="L45" s="44"/>
      <c r="M45" s="87" t="s">
        <v>68</v>
      </c>
      <c r="N45" s="43">
        <v>610</v>
      </c>
      <c r="O45" s="44"/>
    </row>
    <row r="46" spans="1:15" s="54" customFormat="1" ht="18" customHeight="1">
      <c r="A46" s="42"/>
      <c r="B46" s="84"/>
      <c r="C46" s="44"/>
      <c r="D46" s="42"/>
      <c r="E46" s="43"/>
      <c r="F46" s="44"/>
      <c r="G46" s="42"/>
      <c r="H46" s="43"/>
      <c r="I46" s="44"/>
      <c r="J46" s="386"/>
      <c r="K46" s="88"/>
      <c r="L46" s="44"/>
      <c r="M46" s="87" t="s">
        <v>69</v>
      </c>
      <c r="N46" s="43">
        <v>270</v>
      </c>
      <c r="O46" s="44"/>
    </row>
    <row r="47" spans="1:15" s="54" customFormat="1" ht="18" customHeight="1">
      <c r="A47" s="42"/>
      <c r="B47" s="84"/>
      <c r="C47" s="44"/>
      <c r="D47" s="42"/>
      <c r="E47" s="43"/>
      <c r="F47" s="44"/>
      <c r="G47" s="42"/>
      <c r="H47" s="43"/>
      <c r="I47" s="44"/>
      <c r="J47" s="386"/>
      <c r="K47" s="88"/>
      <c r="L47" s="44"/>
      <c r="M47" s="259" t="s">
        <v>303</v>
      </c>
      <c r="N47" s="43">
        <v>870</v>
      </c>
      <c r="O47" s="44"/>
    </row>
    <row r="48" spans="1:15" s="54" customFormat="1" ht="18" customHeight="1">
      <c r="A48" s="42"/>
      <c r="B48" s="84"/>
      <c r="C48" s="44"/>
      <c r="D48" s="42"/>
      <c r="E48" s="43"/>
      <c r="F48" s="44"/>
      <c r="G48" s="42"/>
      <c r="H48" s="43"/>
      <c r="I48" s="44"/>
      <c r="J48" s="87"/>
      <c r="K48" s="88"/>
      <c r="L48" s="44"/>
      <c r="M48" s="87" t="s">
        <v>70</v>
      </c>
      <c r="N48" s="43">
        <v>630</v>
      </c>
      <c r="O48" s="44"/>
    </row>
    <row r="49" spans="1:15" s="54" customFormat="1" ht="18" customHeight="1">
      <c r="A49" s="42"/>
      <c r="B49" s="84"/>
      <c r="C49" s="44"/>
      <c r="D49" s="42"/>
      <c r="E49" s="43"/>
      <c r="F49" s="166"/>
      <c r="G49" s="42"/>
      <c r="H49" s="43"/>
      <c r="I49" s="166"/>
      <c r="J49" s="87"/>
      <c r="K49" s="88"/>
      <c r="L49" s="44"/>
      <c r="M49" s="42"/>
      <c r="N49" s="43"/>
      <c r="O49" s="44"/>
    </row>
    <row r="50" spans="1:15" s="54" customFormat="1" ht="18" customHeight="1">
      <c r="A50" s="45"/>
      <c r="B50" s="125"/>
      <c r="C50" s="171"/>
      <c r="D50" s="45"/>
      <c r="E50" s="101"/>
      <c r="F50" s="171"/>
      <c r="G50" s="45"/>
      <c r="H50" s="101"/>
      <c r="I50" s="171"/>
      <c r="J50" s="87"/>
      <c r="K50" s="43"/>
      <c r="L50" s="44"/>
      <c r="M50" s="337"/>
      <c r="N50" s="101"/>
      <c r="O50" s="115"/>
    </row>
    <row r="51" spans="1:15" s="54" customFormat="1" ht="18" customHeight="1">
      <c r="A51" s="326" t="s">
        <v>344</v>
      </c>
      <c r="B51" s="332">
        <f>SUM(B43:B50)</f>
        <v>0</v>
      </c>
      <c r="C51" s="329">
        <f>SUM(C43:C50)</f>
        <v>0</v>
      </c>
      <c r="D51" s="326" t="s">
        <v>344</v>
      </c>
      <c r="E51" s="332">
        <f>SUM(E43:E50)</f>
        <v>80</v>
      </c>
      <c r="F51" s="329">
        <f>SUM(F43:F50)</f>
        <v>0</v>
      </c>
      <c r="G51" s="326" t="s">
        <v>344</v>
      </c>
      <c r="H51" s="332">
        <f>SUM(H43:H50)</f>
        <v>320</v>
      </c>
      <c r="I51" s="329">
        <f>SUM(I43:I50)</f>
        <v>0</v>
      </c>
      <c r="J51" s="42"/>
      <c r="K51" s="43"/>
      <c r="L51" s="44"/>
      <c r="M51" s="326" t="s">
        <v>344</v>
      </c>
      <c r="N51" s="332">
        <f>SUM(N43:N50)</f>
        <v>3230</v>
      </c>
      <c r="O51" s="329">
        <f>SUM(O43:O50)</f>
        <v>0</v>
      </c>
    </row>
    <row r="52" spans="1:15" s="54" customFormat="1" ht="18" customHeight="1">
      <c r="A52" s="45"/>
      <c r="B52" s="125"/>
      <c r="C52" s="171"/>
      <c r="D52" s="96"/>
      <c r="E52" s="182"/>
      <c r="F52" s="171"/>
      <c r="G52" s="123"/>
      <c r="H52" s="97"/>
      <c r="I52" s="171"/>
      <c r="J52" s="176"/>
      <c r="K52" s="101"/>
      <c r="L52" s="183"/>
      <c r="M52" s="120"/>
      <c r="N52" s="101"/>
      <c r="O52" s="115"/>
    </row>
    <row r="53" spans="1:15" s="54" customFormat="1" ht="18" customHeight="1" thickBot="1">
      <c r="A53" s="319" t="s">
        <v>19</v>
      </c>
      <c r="B53" s="107">
        <f>SUM(B41,B51)</f>
        <v>2570</v>
      </c>
      <c r="C53" s="152">
        <f>SUM(C41,C51)</f>
        <v>0</v>
      </c>
      <c r="D53" s="319" t="s">
        <v>19</v>
      </c>
      <c r="E53" s="107">
        <f>SUM(E41,E51)</f>
        <v>3670</v>
      </c>
      <c r="F53" s="152">
        <f>SUM(F41,F51)</f>
        <v>0</v>
      </c>
      <c r="G53" s="319" t="s">
        <v>19</v>
      </c>
      <c r="H53" s="107">
        <f>H41+H51</f>
        <v>3790</v>
      </c>
      <c r="I53" s="152">
        <f>I41+I51</f>
        <v>0</v>
      </c>
      <c r="J53" s="319"/>
      <c r="K53" s="107">
        <f>SUM(K45:K52)</f>
        <v>0</v>
      </c>
      <c r="L53" s="184">
        <f>SUM(L45:L52)</f>
        <v>0</v>
      </c>
      <c r="M53" s="319" t="s">
        <v>19</v>
      </c>
      <c r="N53" s="107">
        <f>SUM(N41,N51)</f>
        <v>7890</v>
      </c>
      <c r="O53" s="152">
        <f>SUM(O41,O51)</f>
        <v>0</v>
      </c>
    </row>
    <row r="54" s="54" customFormat="1" ht="15" customHeight="1" thickBot="1">
      <c r="M54" s="153"/>
    </row>
    <row r="55" spans="1:15" s="1" customFormat="1" ht="17.25" customHeight="1" thickBot="1">
      <c r="A55" s="67" t="s">
        <v>452</v>
      </c>
      <c r="B55" s="68"/>
      <c r="C55" s="69" t="s">
        <v>153</v>
      </c>
      <c r="D55" s="70" t="s">
        <v>84</v>
      </c>
      <c r="E55" s="71"/>
      <c r="F55" s="128" t="s">
        <v>1</v>
      </c>
      <c r="G55" s="129">
        <f>SUM(B73,E73,H73,K65,K73,N73)</f>
        <v>6410</v>
      </c>
      <c r="H55" s="74" t="s">
        <v>2</v>
      </c>
      <c r="I55" s="75">
        <f>SUM(C73,F73,I73,L65,L73,O73)</f>
        <v>0</v>
      </c>
      <c r="J55" s="76"/>
      <c r="K55" s="292"/>
      <c r="L55" s="293"/>
      <c r="M55" s="293"/>
      <c r="N55" s="293"/>
      <c r="O55" s="293"/>
    </row>
    <row r="56" spans="1:15" s="54" customFormat="1" ht="5.25" customHeight="1" thickBo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15" s="54" customFormat="1" ht="18" customHeight="1">
      <c r="A57" s="46" t="s">
        <v>200</v>
      </c>
      <c r="B57" s="47"/>
      <c r="C57" s="51"/>
      <c r="D57" s="47" t="s">
        <v>201</v>
      </c>
      <c r="E57" s="47"/>
      <c r="F57" s="51"/>
      <c r="G57" s="46" t="s">
        <v>202</v>
      </c>
      <c r="H57" s="47"/>
      <c r="I57" s="51"/>
      <c r="J57" s="47" t="s">
        <v>172</v>
      </c>
      <c r="K57" s="195"/>
      <c r="L57" s="196"/>
      <c r="M57" s="47" t="s">
        <v>203</v>
      </c>
      <c r="N57" s="47"/>
      <c r="O57" s="51"/>
    </row>
    <row r="58" spans="1:15" s="1" customFormat="1" ht="15" customHeight="1">
      <c r="A58" s="81" t="s">
        <v>3</v>
      </c>
      <c r="B58" s="82" t="s">
        <v>259</v>
      </c>
      <c r="C58" s="83" t="s">
        <v>258</v>
      </c>
      <c r="D58" s="81" t="s">
        <v>3</v>
      </c>
      <c r="E58" s="82" t="s">
        <v>259</v>
      </c>
      <c r="F58" s="185" t="s">
        <v>258</v>
      </c>
      <c r="G58" s="177" t="s">
        <v>3</v>
      </c>
      <c r="H58" s="168" t="s">
        <v>259</v>
      </c>
      <c r="I58" s="186" t="s">
        <v>258</v>
      </c>
      <c r="J58" s="177" t="s">
        <v>3</v>
      </c>
      <c r="K58" s="82" t="s">
        <v>259</v>
      </c>
      <c r="L58" s="186" t="s">
        <v>258</v>
      </c>
      <c r="M58" s="177" t="s">
        <v>3</v>
      </c>
      <c r="N58" s="168" t="s">
        <v>259</v>
      </c>
      <c r="O58" s="83" t="s">
        <v>258</v>
      </c>
    </row>
    <row r="59" spans="1:15" s="1" customFormat="1" ht="18.75" customHeight="1">
      <c r="A59" s="164" t="s">
        <v>287</v>
      </c>
      <c r="B59" s="331"/>
      <c r="C59" s="165"/>
      <c r="D59" s="164" t="s">
        <v>287</v>
      </c>
      <c r="E59" s="331"/>
      <c r="F59" s="165"/>
      <c r="G59" s="164" t="s">
        <v>287</v>
      </c>
      <c r="H59" s="331"/>
      <c r="I59" s="165"/>
      <c r="J59" s="164" t="s">
        <v>287</v>
      </c>
      <c r="K59" s="331"/>
      <c r="L59" s="165"/>
      <c r="M59" s="164" t="s">
        <v>287</v>
      </c>
      <c r="N59" s="331"/>
      <c r="O59" s="165"/>
    </row>
    <row r="60" spans="1:15" s="54" customFormat="1" ht="18" customHeight="1">
      <c r="A60" s="86" t="s">
        <v>386</v>
      </c>
      <c r="B60" s="89">
        <v>100</v>
      </c>
      <c r="C60" s="44"/>
      <c r="D60" s="210" t="s">
        <v>451</v>
      </c>
      <c r="E60" s="92">
        <v>250</v>
      </c>
      <c r="F60" s="44"/>
      <c r="G60" s="272" t="s">
        <v>86</v>
      </c>
      <c r="H60" s="92">
        <v>1650</v>
      </c>
      <c r="I60" s="44"/>
      <c r="J60" s="272" t="s">
        <v>85</v>
      </c>
      <c r="K60" s="92">
        <v>100</v>
      </c>
      <c r="L60" s="44"/>
      <c r="M60" s="272" t="s">
        <v>87</v>
      </c>
      <c r="N60" s="92">
        <v>310</v>
      </c>
      <c r="O60" s="44"/>
    </row>
    <row r="61" spans="1:15" s="54" customFormat="1" ht="18" customHeight="1">
      <c r="A61" s="99"/>
      <c r="B61" s="167"/>
      <c r="C61" s="44"/>
      <c r="D61" s="122"/>
      <c r="E61" s="341"/>
      <c r="F61" s="44"/>
      <c r="G61" s="122"/>
      <c r="H61" s="92"/>
      <c r="I61" s="44"/>
      <c r="J61" s="100"/>
      <c r="K61" s="116"/>
      <c r="L61" s="44"/>
      <c r="M61" s="272" t="s">
        <v>88</v>
      </c>
      <c r="N61" s="92">
        <v>310</v>
      </c>
      <c r="O61" s="44"/>
    </row>
    <row r="62" spans="1:15" s="54" customFormat="1" ht="18" customHeight="1">
      <c r="A62" s="86"/>
      <c r="B62" s="89"/>
      <c r="C62" s="44"/>
      <c r="D62" s="122"/>
      <c r="E62" s="341"/>
      <c r="F62" s="44"/>
      <c r="G62" s="122"/>
      <c r="H62" s="92"/>
      <c r="I62" s="44"/>
      <c r="J62" s="100"/>
      <c r="K62" s="116"/>
      <c r="L62" s="44"/>
      <c r="M62" s="271" t="s">
        <v>334</v>
      </c>
      <c r="N62" s="92">
        <v>1940</v>
      </c>
      <c r="O62" s="44"/>
    </row>
    <row r="63" spans="1:15" s="54" customFormat="1" ht="18" customHeight="1">
      <c r="A63" s="102"/>
      <c r="B63" s="187"/>
      <c r="C63" s="44"/>
      <c r="D63" s="122"/>
      <c r="E63" s="341"/>
      <c r="F63" s="44"/>
      <c r="G63" s="122"/>
      <c r="H63" s="92"/>
      <c r="I63" s="44"/>
      <c r="J63" s="42"/>
      <c r="K63" s="116"/>
      <c r="L63" s="44"/>
      <c r="M63" s="42"/>
      <c r="N63" s="290"/>
      <c r="O63" s="44"/>
    </row>
    <row r="64" spans="1:15" s="54" customFormat="1" ht="18" customHeight="1">
      <c r="A64" s="102"/>
      <c r="B64" s="187"/>
      <c r="C64" s="44"/>
      <c r="D64" s="123"/>
      <c r="E64" s="97"/>
      <c r="F64" s="183"/>
      <c r="G64" s="123"/>
      <c r="H64" s="101"/>
      <c r="I64" s="191"/>
      <c r="J64" s="273"/>
      <c r="K64" s="324"/>
      <c r="L64" s="183"/>
      <c r="M64" s="176"/>
      <c r="N64" s="97"/>
      <c r="O64" s="171"/>
    </row>
    <row r="65" spans="1:15" s="54" customFormat="1" ht="18" customHeight="1" thickBot="1">
      <c r="A65" s="102"/>
      <c r="B65" s="187"/>
      <c r="C65" s="44"/>
      <c r="D65" s="326" t="s">
        <v>344</v>
      </c>
      <c r="E65" s="332">
        <f>SUM(E60:E64)</f>
        <v>250</v>
      </c>
      <c r="F65" s="344">
        <f>SUM(F60:F64)</f>
        <v>0</v>
      </c>
      <c r="G65" s="332">
        <f>SUM(H60:H64)</f>
        <v>1650</v>
      </c>
      <c r="H65" s="332">
        <f>SUM(H60:H64)</f>
        <v>1650</v>
      </c>
      <c r="I65" s="344">
        <f>SUM(I60:I64)</f>
        <v>0</v>
      </c>
      <c r="J65" s="319" t="s">
        <v>19</v>
      </c>
      <c r="K65" s="330">
        <f>SUM(K60:K64)</f>
        <v>100</v>
      </c>
      <c r="L65" s="184">
        <f>SUM(L60:L64)</f>
        <v>0</v>
      </c>
      <c r="M65" s="326" t="s">
        <v>344</v>
      </c>
      <c r="N65" s="332">
        <f>SUM(N60:N64)</f>
        <v>2560</v>
      </c>
      <c r="O65" s="329">
        <f>SUM(O60:O64)</f>
        <v>0</v>
      </c>
    </row>
    <row r="66" spans="1:15" s="54" customFormat="1" ht="18" customHeight="1">
      <c r="A66" s="102"/>
      <c r="B66" s="187"/>
      <c r="C66" s="44"/>
      <c r="D66" s="102" t="s">
        <v>270</v>
      </c>
      <c r="E66" s="347"/>
      <c r="F66" s="166"/>
      <c r="G66" s="102" t="s">
        <v>270</v>
      </c>
      <c r="H66" s="433"/>
      <c r="I66" s="166"/>
      <c r="J66" s="46"/>
      <c r="K66" s="47"/>
      <c r="L66" s="51"/>
      <c r="M66" s="102" t="s">
        <v>270</v>
      </c>
      <c r="N66" s="170"/>
      <c r="O66" s="166"/>
    </row>
    <row r="67" spans="1:15" s="54" customFormat="1" ht="18" customHeight="1">
      <c r="A67" s="114"/>
      <c r="B67" s="190"/>
      <c r="C67" s="44"/>
      <c r="D67" s="86"/>
      <c r="E67" s="92">
        <v>0</v>
      </c>
      <c r="F67" s="44"/>
      <c r="G67" s="100" t="s">
        <v>89</v>
      </c>
      <c r="H67" s="92">
        <v>100</v>
      </c>
      <c r="I67" s="44"/>
      <c r="J67" s="177"/>
      <c r="K67" s="168"/>
      <c r="L67" s="186"/>
      <c r="M67" s="100" t="s">
        <v>90</v>
      </c>
      <c r="N67" s="92">
        <v>850</v>
      </c>
      <c r="O67" s="44"/>
    </row>
    <row r="68" spans="1:15" s="54" customFormat="1" ht="18" customHeight="1">
      <c r="A68" s="114"/>
      <c r="B68" s="92"/>
      <c r="C68" s="44"/>
      <c r="D68" s="122"/>
      <c r="E68" s="92"/>
      <c r="F68" s="44"/>
      <c r="G68" s="100" t="s">
        <v>91</v>
      </c>
      <c r="H68" s="92">
        <v>50</v>
      </c>
      <c r="I68" s="44"/>
      <c r="J68" s="86"/>
      <c r="K68" s="417"/>
      <c r="L68" s="169"/>
      <c r="M68" s="100" t="s">
        <v>91</v>
      </c>
      <c r="N68" s="92">
        <v>750</v>
      </c>
      <c r="O68" s="44"/>
    </row>
    <row r="69" spans="1:15" s="54" customFormat="1" ht="18" customHeight="1">
      <c r="A69" s="192"/>
      <c r="B69" s="92"/>
      <c r="C69" s="44"/>
      <c r="D69" s="42"/>
      <c r="E69" s="92"/>
      <c r="F69" s="44"/>
      <c r="G69" s="87"/>
      <c r="H69" s="43"/>
      <c r="I69" s="44"/>
      <c r="J69" s="100"/>
      <c r="K69" s="116"/>
      <c r="L69" s="169"/>
      <c r="M69" s="314"/>
      <c r="N69" s="334"/>
      <c r="O69" s="44"/>
    </row>
    <row r="70" spans="1:15" s="54" customFormat="1" ht="18" customHeight="1">
      <c r="A70" s="192"/>
      <c r="B70" s="197"/>
      <c r="C70" s="166"/>
      <c r="D70" s="123"/>
      <c r="E70" s="193"/>
      <c r="F70" s="194"/>
      <c r="G70" s="123"/>
      <c r="H70" s="97"/>
      <c r="I70" s="346"/>
      <c r="J70" s="189"/>
      <c r="K70" s="92"/>
      <c r="L70" s="169"/>
      <c r="M70" s="273"/>
      <c r="N70" s="274"/>
      <c r="O70" s="171"/>
    </row>
    <row r="71" spans="1:15" s="54" customFormat="1" ht="18" customHeight="1">
      <c r="A71" s="192"/>
      <c r="B71" s="197"/>
      <c r="C71" s="166"/>
      <c r="D71" s="326" t="s">
        <v>344</v>
      </c>
      <c r="E71" s="332">
        <f>SUM(E67:E70)</f>
        <v>0</v>
      </c>
      <c r="F71" s="344">
        <f>SUM(F67:F70)</f>
        <v>0</v>
      </c>
      <c r="G71" s="326" t="s">
        <v>344</v>
      </c>
      <c r="H71" s="332">
        <f>SUM(H67:H70)</f>
        <v>150</v>
      </c>
      <c r="I71" s="344">
        <f>SUM(I67:I70)</f>
        <v>0</v>
      </c>
      <c r="J71" s="189"/>
      <c r="K71" s="92"/>
      <c r="L71" s="169"/>
      <c r="M71" s="326" t="s">
        <v>344</v>
      </c>
      <c r="N71" s="332">
        <f>SUM(N67:N70)</f>
        <v>1600</v>
      </c>
      <c r="O71" s="329">
        <f>SUM(O67:O70)</f>
        <v>0</v>
      </c>
    </row>
    <row r="72" spans="1:15" s="54" customFormat="1" ht="18" customHeight="1">
      <c r="A72" s="149"/>
      <c r="B72" s="198"/>
      <c r="C72" s="115"/>
      <c r="D72" s="342"/>
      <c r="E72" s="181"/>
      <c r="F72" s="175"/>
      <c r="G72" s="342"/>
      <c r="H72" s="181"/>
      <c r="I72" s="343"/>
      <c r="J72" s="199"/>
      <c r="K72" s="174"/>
      <c r="L72" s="175"/>
      <c r="M72" s="199"/>
      <c r="N72" s="181"/>
      <c r="O72" s="171"/>
    </row>
    <row r="73" spans="1:15" s="54" customFormat="1" ht="18" customHeight="1" thickBot="1">
      <c r="A73" s="338" t="s">
        <v>19</v>
      </c>
      <c r="B73" s="107">
        <f>SUM(B60:B71)</f>
        <v>100</v>
      </c>
      <c r="C73" s="152">
        <f>SUM(C60:C71)</f>
        <v>0</v>
      </c>
      <c r="D73" s="319" t="s">
        <v>19</v>
      </c>
      <c r="E73" s="107">
        <f>SUM(E65,E71)</f>
        <v>250</v>
      </c>
      <c r="F73" s="184">
        <f>SUM(F65,F71)</f>
        <v>0</v>
      </c>
      <c r="G73" s="319" t="s">
        <v>19</v>
      </c>
      <c r="H73" s="107">
        <f>SUM(G65,H71)</f>
        <v>1800</v>
      </c>
      <c r="I73" s="184">
        <f>SUM(I65,I71)</f>
        <v>0</v>
      </c>
      <c r="J73" s="345"/>
      <c r="K73" s="107"/>
      <c r="L73" s="184"/>
      <c r="M73" s="345" t="s">
        <v>19</v>
      </c>
      <c r="N73" s="107">
        <f>SUM(N65,N71)</f>
        <v>4160</v>
      </c>
      <c r="O73" s="152">
        <f>SUM(O65,O71)</f>
        <v>0</v>
      </c>
    </row>
    <row r="74" ht="15" customHeight="1"/>
  </sheetData>
  <sheetProtection/>
  <mergeCells count="1">
    <mergeCell ref="E2:G2"/>
  </mergeCells>
  <conditionalFormatting sqref="F8:F17 F19:F24 I8:I17 I19:I24 L8:L15 L19:L26 O8:O17 O19:O24 C33:C40 F33:F40 I33:I40 L33:L40 O33:O40 C15:C26 C8:C13">
    <cfRule type="cellIs" priority="3" dxfId="16" operator="greaterThan" stopIfTrue="1">
      <formula>B8</formula>
    </cfRule>
  </conditionalFormatting>
  <conditionalFormatting sqref="C42:C50 F42:F50 I42:I50 L44:L52 O42:O50 C59:C72 F59:F64 F66:F70 I59:I64 I66:I70 L59:L64 L68:L72 O59:O64 O66:O70">
    <cfRule type="cellIs" priority="2" dxfId="16" operator="greaterThan" stopIfTrue="1">
      <formula>B42</formula>
    </cfRule>
  </conditionalFormatting>
  <conditionalFormatting sqref="C14">
    <cfRule type="cellIs" priority="1" dxfId="16" operator="greaterThan" stopIfTrue="1">
      <formula>B14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No.3　</oddHeader>
  </headerFooter>
  <rowBreaks count="1" manualBreakCount="1">
    <brk id="73" max="1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PageLayoutView="0" workbookViewId="0" topLeftCell="A1">
      <pane ySplit="2" topLeftCell="A3" activePane="bottomLeft" state="frozen"/>
      <selection pane="topLeft" activeCell="R63" sqref="R63"/>
      <selection pane="bottomLeft" activeCell="C20" sqref="C20"/>
    </sheetView>
  </sheetViews>
  <sheetFormatPr defaultColWidth="9.00390625" defaultRowHeight="13.5"/>
  <cols>
    <col min="1" max="1" width="9.875" style="80" customWidth="1"/>
    <col min="2" max="3" width="9.00390625" style="80" customWidth="1"/>
    <col min="4" max="4" width="9.875" style="80" customWidth="1"/>
    <col min="5" max="6" width="9.00390625" style="80" customWidth="1"/>
    <col min="7" max="7" width="9.875" style="80" customWidth="1"/>
    <col min="8" max="9" width="9.00390625" style="80" customWidth="1"/>
    <col min="10" max="10" width="9.875" style="80" customWidth="1"/>
    <col min="11" max="12" width="9.00390625" style="80" customWidth="1"/>
    <col min="13" max="13" width="9.875" style="80" customWidth="1"/>
    <col min="14" max="15" width="9.00390625" style="80" customWidth="1"/>
    <col min="16" max="16" width="3.25390625" style="80" customWidth="1"/>
    <col min="17" max="16384" width="9.00390625" style="80" customWidth="1"/>
  </cols>
  <sheetData>
    <row r="1" spans="1:15" s="54" customFormat="1" ht="16.5" customHeight="1">
      <c r="A1" s="46" t="s">
        <v>145</v>
      </c>
      <c r="B1" s="47"/>
      <c r="C1" s="47"/>
      <c r="D1" s="48"/>
      <c r="E1" s="47" t="s">
        <v>252</v>
      </c>
      <c r="F1" s="47"/>
      <c r="G1" s="48"/>
      <c r="H1" s="49" t="s">
        <v>0</v>
      </c>
      <c r="I1" s="47" t="s">
        <v>146</v>
      </c>
      <c r="J1" s="48"/>
      <c r="K1" s="50" t="s">
        <v>147</v>
      </c>
      <c r="L1" s="51"/>
      <c r="M1" s="52"/>
      <c r="N1" s="53"/>
      <c r="O1" s="1"/>
    </row>
    <row r="2" spans="1:15" s="54" customFormat="1" ht="34.5" customHeight="1" thickBot="1">
      <c r="A2" s="55">
        <f>'大分市（旧・新）'!$A$2</f>
        <v>0</v>
      </c>
      <c r="B2" s="56"/>
      <c r="C2" s="57"/>
      <c r="D2" s="58"/>
      <c r="E2" s="458" t="str">
        <f>'大分市（旧・新）'!$E$2</f>
        <v>令和　　年　　月　　日</v>
      </c>
      <c r="F2" s="459"/>
      <c r="G2" s="460"/>
      <c r="H2" s="59">
        <f>'大分市（旧・新）'!$H$2</f>
        <v>0</v>
      </c>
      <c r="I2" s="60">
        <f>'大分市（旧・新）'!I2</f>
        <v>0</v>
      </c>
      <c r="J2" s="61"/>
      <c r="K2" s="62"/>
      <c r="L2" s="63"/>
      <c r="M2" s="2"/>
      <c r="N2" s="64"/>
      <c r="O2" s="1"/>
    </row>
    <row r="3" spans="13:15" s="54" customFormat="1" ht="15" customHeight="1" thickBot="1">
      <c r="M3" s="65"/>
      <c r="O3" s="327" t="s">
        <v>340</v>
      </c>
    </row>
    <row r="4" spans="1:15" s="1" customFormat="1" ht="17.25" customHeight="1" thickBot="1">
      <c r="A4" s="67" t="s">
        <v>452</v>
      </c>
      <c r="B4" s="68"/>
      <c r="C4" s="69" t="s">
        <v>154</v>
      </c>
      <c r="D4" s="70" t="s">
        <v>93</v>
      </c>
      <c r="E4" s="71"/>
      <c r="F4" s="128" t="s">
        <v>1</v>
      </c>
      <c r="G4" s="129">
        <f>B10+E10+H10+N10</f>
        <v>330</v>
      </c>
      <c r="H4" s="74" t="s">
        <v>2</v>
      </c>
      <c r="I4" s="75">
        <f>C10+F10+I10+L10+O10</f>
        <v>0</v>
      </c>
      <c r="J4" s="76"/>
      <c r="K4" s="77" t="s">
        <v>148</v>
      </c>
      <c r="L4" s="78">
        <f>SUM(I4,I12,I25,I42,I64)</f>
        <v>0</v>
      </c>
      <c r="M4" s="24"/>
      <c r="N4" s="156"/>
      <c r="O4" s="328" t="s">
        <v>341</v>
      </c>
    </row>
    <row r="5" spans="1:15" s="54" customFormat="1" ht="5.2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54" customFormat="1" ht="18" customHeight="1">
      <c r="A6" s="46" t="s">
        <v>213</v>
      </c>
      <c r="B6" s="47"/>
      <c r="C6" s="51"/>
      <c r="D6" s="47" t="s">
        <v>214</v>
      </c>
      <c r="E6" s="47"/>
      <c r="F6" s="51"/>
      <c r="G6" s="455" t="s">
        <v>215</v>
      </c>
      <c r="H6" s="463"/>
      <c r="I6" s="464"/>
      <c r="J6" s="47"/>
      <c r="K6" s="47"/>
      <c r="L6" s="51"/>
      <c r="M6" s="47" t="s">
        <v>216</v>
      </c>
      <c r="N6" s="47"/>
      <c r="O6" s="51"/>
    </row>
    <row r="7" spans="1:15" s="1" customFormat="1" ht="15" customHeight="1">
      <c r="A7" s="130" t="s">
        <v>3</v>
      </c>
      <c r="B7" s="131" t="s">
        <v>259</v>
      </c>
      <c r="C7" s="83" t="s">
        <v>258</v>
      </c>
      <c r="D7" s="130" t="s">
        <v>3</v>
      </c>
      <c r="E7" s="131" t="s">
        <v>259</v>
      </c>
      <c r="F7" s="83" t="s">
        <v>258</v>
      </c>
      <c r="G7" s="130" t="s">
        <v>3</v>
      </c>
      <c r="H7" s="131" t="s">
        <v>259</v>
      </c>
      <c r="I7" s="83" t="s">
        <v>258</v>
      </c>
      <c r="J7" s="130"/>
      <c r="K7" s="131"/>
      <c r="L7" s="83"/>
      <c r="M7" s="130" t="s">
        <v>3</v>
      </c>
      <c r="N7" s="131" t="s">
        <v>259</v>
      </c>
      <c r="O7" s="83" t="s">
        <v>258</v>
      </c>
    </row>
    <row r="8" spans="1:15" s="54" customFormat="1" ht="18" customHeight="1">
      <c r="A8" s="132"/>
      <c r="B8" s="84"/>
      <c r="C8" s="110"/>
      <c r="D8" s="132"/>
      <c r="E8" s="84"/>
      <c r="F8" s="110"/>
      <c r="G8" s="132"/>
      <c r="H8" s="134">
        <v>0</v>
      </c>
      <c r="I8" s="44"/>
      <c r="J8" s="132"/>
      <c r="K8" s="84"/>
      <c r="L8" s="110"/>
      <c r="M8" s="138" t="s">
        <v>94</v>
      </c>
      <c r="N8" s="134">
        <v>330</v>
      </c>
      <c r="O8" s="44"/>
    </row>
    <row r="9" spans="1:15" s="54" customFormat="1" ht="18" customHeight="1">
      <c r="A9" s="146"/>
      <c r="B9" s="147"/>
      <c r="C9" s="115"/>
      <c r="D9" s="146"/>
      <c r="E9" s="145"/>
      <c r="F9" s="115"/>
      <c r="G9" s="146"/>
      <c r="H9" s="145"/>
      <c r="I9" s="115"/>
      <c r="J9" s="148"/>
      <c r="K9" s="159"/>
      <c r="L9" s="115"/>
      <c r="M9" s="275"/>
      <c r="N9" s="145"/>
      <c r="O9" s="115"/>
    </row>
    <row r="10" spans="1:15" s="54" customFormat="1" ht="18" customHeight="1" thickBot="1">
      <c r="A10" s="338" t="s">
        <v>19</v>
      </c>
      <c r="B10" s="151">
        <f>SUM(B8:B9)</f>
        <v>0</v>
      </c>
      <c r="C10" s="152">
        <f>SUM(C8:C9)</f>
        <v>0</v>
      </c>
      <c r="D10" s="338" t="s">
        <v>19</v>
      </c>
      <c r="E10" s="151">
        <f>SUM(E8:E9)</f>
        <v>0</v>
      </c>
      <c r="F10" s="152">
        <f>SUM(F8:F9)</f>
        <v>0</v>
      </c>
      <c r="G10" s="338" t="s">
        <v>19</v>
      </c>
      <c r="H10" s="151">
        <f>SUM(H8:H9)</f>
        <v>0</v>
      </c>
      <c r="I10" s="152">
        <f>SUM(I8:I9)</f>
        <v>0</v>
      </c>
      <c r="J10" s="338"/>
      <c r="K10" s="151"/>
      <c r="L10" s="152"/>
      <c r="M10" s="338" t="s">
        <v>19</v>
      </c>
      <c r="N10" s="151">
        <f>SUM(N8:N9)</f>
        <v>330</v>
      </c>
      <c r="O10" s="152">
        <f>SUM(O8:O9)</f>
        <v>0</v>
      </c>
    </row>
    <row r="11" s="54" customFormat="1" ht="15" customHeight="1" thickBot="1">
      <c r="M11" s="153"/>
    </row>
    <row r="12" spans="1:16" s="54" customFormat="1" ht="18.75" customHeight="1" thickBot="1">
      <c r="A12" s="67" t="s">
        <v>452</v>
      </c>
      <c r="B12" s="68"/>
      <c r="C12" s="69" t="s">
        <v>290</v>
      </c>
      <c r="D12" s="70" t="s">
        <v>291</v>
      </c>
      <c r="E12" s="71"/>
      <c r="F12" s="128" t="s">
        <v>1</v>
      </c>
      <c r="G12" s="129">
        <f>B23+E23+H23+N23</f>
        <v>7140</v>
      </c>
      <c r="H12" s="74" t="s">
        <v>2</v>
      </c>
      <c r="I12" s="75">
        <f>C23+F23+I23+O23</f>
        <v>0</v>
      </c>
      <c r="K12" s="291"/>
      <c r="L12" s="302"/>
      <c r="M12" s="302"/>
      <c r="N12" s="302"/>
      <c r="O12" s="302"/>
      <c r="P12" s="200"/>
    </row>
    <row r="13" spans="1:15" s="54" customFormat="1" ht="4.5" customHeight="1" thickBo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s="54" customFormat="1" ht="18.75" customHeight="1">
      <c r="A14" s="46" t="s">
        <v>213</v>
      </c>
      <c r="B14" s="47"/>
      <c r="C14" s="51"/>
      <c r="D14" s="47" t="s">
        <v>214</v>
      </c>
      <c r="E14" s="47"/>
      <c r="F14" s="51"/>
      <c r="G14" s="47" t="s">
        <v>215</v>
      </c>
      <c r="H14" s="47"/>
      <c r="I14" s="51"/>
      <c r="J14" s="47" t="s">
        <v>216</v>
      </c>
      <c r="K14" s="47"/>
      <c r="L14" s="51"/>
      <c r="M14" s="47"/>
      <c r="N14" s="47"/>
      <c r="O14" s="51"/>
    </row>
    <row r="15" spans="1:15" s="54" customFormat="1" ht="18.75" customHeight="1">
      <c r="A15" s="130" t="s">
        <v>3</v>
      </c>
      <c r="B15" s="82" t="s">
        <v>259</v>
      </c>
      <c r="C15" s="185" t="s">
        <v>258</v>
      </c>
      <c r="D15" s="130" t="s">
        <v>3</v>
      </c>
      <c r="E15" s="82" t="s">
        <v>259</v>
      </c>
      <c r="F15" s="185" t="s">
        <v>258</v>
      </c>
      <c r="G15" s="130" t="s">
        <v>3</v>
      </c>
      <c r="H15" s="82" t="s">
        <v>259</v>
      </c>
      <c r="I15" s="185" t="s">
        <v>258</v>
      </c>
      <c r="J15" s="130" t="s">
        <v>3</v>
      </c>
      <c r="K15" s="82" t="s">
        <v>259</v>
      </c>
      <c r="L15" s="185" t="s">
        <v>258</v>
      </c>
      <c r="M15" s="130" t="s">
        <v>3</v>
      </c>
      <c r="N15" s="82" t="s">
        <v>259</v>
      </c>
      <c r="O15" s="185" t="s">
        <v>258</v>
      </c>
    </row>
    <row r="16" spans="1:15" s="54" customFormat="1" ht="18.75" customHeight="1">
      <c r="A16" s="132"/>
      <c r="B16" s="84"/>
      <c r="C16" s="44"/>
      <c r="D16" s="132"/>
      <c r="E16" s="43"/>
      <c r="F16" s="44"/>
      <c r="G16" s="132" t="s">
        <v>95</v>
      </c>
      <c r="H16" s="43">
        <v>80</v>
      </c>
      <c r="I16" s="44"/>
      <c r="J16" s="279" t="s">
        <v>336</v>
      </c>
      <c r="K16" s="92">
        <v>900</v>
      </c>
      <c r="L16" s="44"/>
      <c r="M16" s="276" t="s">
        <v>183</v>
      </c>
      <c r="N16" s="92">
        <v>750</v>
      </c>
      <c r="O16" s="44"/>
    </row>
    <row r="17" spans="1:15" s="54" customFormat="1" ht="18.75" customHeight="1">
      <c r="A17" s="135"/>
      <c r="B17" s="89"/>
      <c r="C17" s="44"/>
      <c r="D17" s="135"/>
      <c r="E17" s="92"/>
      <c r="F17" s="44"/>
      <c r="G17" s="86" t="s">
        <v>96</v>
      </c>
      <c r="H17" s="92">
        <v>10</v>
      </c>
      <c r="I17" s="44"/>
      <c r="J17" s="202" t="s">
        <v>98</v>
      </c>
      <c r="K17" s="92">
        <v>270</v>
      </c>
      <c r="L17" s="44"/>
      <c r="M17" s="276" t="s">
        <v>365</v>
      </c>
      <c r="N17" s="92">
        <v>890</v>
      </c>
      <c r="O17" s="44"/>
    </row>
    <row r="18" spans="1:15" s="54" customFormat="1" ht="18.75" customHeight="1">
      <c r="A18" s="135"/>
      <c r="B18" s="89"/>
      <c r="C18" s="44"/>
      <c r="D18" s="135"/>
      <c r="E18" s="92"/>
      <c r="F18" s="44"/>
      <c r="G18" s="86" t="s">
        <v>97</v>
      </c>
      <c r="H18" s="92">
        <v>50</v>
      </c>
      <c r="I18" s="44"/>
      <c r="J18" s="202" t="s">
        <v>99</v>
      </c>
      <c r="K18" s="92">
        <v>260</v>
      </c>
      <c r="L18" s="44"/>
      <c r="M18" s="276" t="s">
        <v>100</v>
      </c>
      <c r="N18" s="92">
        <v>560</v>
      </c>
      <c r="O18" s="44"/>
    </row>
    <row r="19" spans="1:15" s="54" customFormat="1" ht="18.75" customHeight="1">
      <c r="A19" s="135"/>
      <c r="B19" s="89"/>
      <c r="C19" s="44"/>
      <c r="D19" s="86"/>
      <c r="E19" s="92"/>
      <c r="F19" s="44"/>
      <c r="G19" s="86"/>
      <c r="H19" s="92"/>
      <c r="I19" s="44"/>
      <c r="J19" s="428" t="s">
        <v>424</v>
      </c>
      <c r="K19" s="92">
        <v>420</v>
      </c>
      <c r="L19" s="44"/>
      <c r="M19" s="100" t="s">
        <v>101</v>
      </c>
      <c r="N19" s="92">
        <v>1100</v>
      </c>
      <c r="O19" s="44"/>
    </row>
    <row r="20" spans="1:15" s="54" customFormat="1" ht="18.75" customHeight="1">
      <c r="A20" s="203"/>
      <c r="B20" s="89"/>
      <c r="C20" s="44"/>
      <c r="D20" s="86"/>
      <c r="E20" s="92"/>
      <c r="F20" s="44"/>
      <c r="G20" s="202"/>
      <c r="H20" s="92"/>
      <c r="I20" s="44"/>
      <c r="J20" s="202" t="s">
        <v>425</v>
      </c>
      <c r="K20" s="92">
        <v>1500</v>
      </c>
      <c r="L20" s="44"/>
      <c r="M20" s="98" t="s">
        <v>102</v>
      </c>
      <c r="N20" s="92">
        <v>350</v>
      </c>
      <c r="O20" s="44"/>
    </row>
    <row r="21" spans="1:15" s="54" customFormat="1" ht="18.75" customHeight="1">
      <c r="A21" s="188"/>
      <c r="B21" s="89"/>
      <c r="C21" s="44"/>
      <c r="D21" s="90"/>
      <c r="E21" s="204"/>
      <c r="F21" s="44"/>
      <c r="G21" s="100"/>
      <c r="H21" s="92"/>
      <c r="I21" s="44"/>
      <c r="J21" s="202"/>
      <c r="K21" s="92"/>
      <c r="L21" s="44"/>
      <c r="M21" s="100"/>
      <c r="N21" s="84"/>
      <c r="O21" s="44"/>
    </row>
    <row r="22" spans="1:15" s="54" customFormat="1" ht="18.75" customHeight="1">
      <c r="A22" s="135"/>
      <c r="B22" s="89"/>
      <c r="C22" s="201"/>
      <c r="D22" s="205"/>
      <c r="E22" s="206"/>
      <c r="F22" s="207"/>
      <c r="G22" s="208"/>
      <c r="H22" s="206"/>
      <c r="I22" s="207"/>
      <c r="J22" s="138"/>
      <c r="K22" s="400"/>
      <c r="L22" s="44"/>
      <c r="M22" s="138"/>
      <c r="N22" s="43"/>
      <c r="O22" s="201"/>
    </row>
    <row r="23" spans="1:15" s="54" customFormat="1" ht="18.75" customHeight="1" thickBot="1">
      <c r="A23" s="338" t="s">
        <v>19</v>
      </c>
      <c r="B23" s="107">
        <f>SUM(B16:B22)</f>
        <v>0</v>
      </c>
      <c r="C23" s="184">
        <f>SUM(C16:C22)</f>
        <v>0</v>
      </c>
      <c r="D23" s="319" t="s">
        <v>19</v>
      </c>
      <c r="E23" s="107">
        <f>SUM(E16:E22)</f>
        <v>0</v>
      </c>
      <c r="F23" s="184">
        <f>SUM(F16:F22)</f>
        <v>0</v>
      </c>
      <c r="G23" s="345" t="s">
        <v>19</v>
      </c>
      <c r="H23" s="107">
        <f>SUM(H16:H22)</f>
        <v>140</v>
      </c>
      <c r="I23" s="184">
        <f>SUM(I16:I22)</f>
        <v>0</v>
      </c>
      <c r="J23" s="150"/>
      <c r="K23" s="107"/>
      <c r="L23" s="184"/>
      <c r="M23" s="319" t="s">
        <v>19</v>
      </c>
      <c r="N23" s="107">
        <f>SUM(K16:K22,N16:N22)</f>
        <v>7000</v>
      </c>
      <c r="O23" s="184">
        <f>SUM(L16:L22,O16:O22)</f>
        <v>0</v>
      </c>
    </row>
    <row r="24" s="54" customFormat="1" ht="14.25" customHeight="1" thickBot="1">
      <c r="M24" s="153"/>
    </row>
    <row r="25" spans="1:16" s="1" customFormat="1" ht="17.25" customHeight="1" thickBot="1">
      <c r="A25" s="67" t="s">
        <v>452</v>
      </c>
      <c r="B25" s="68"/>
      <c r="C25" s="69" t="s">
        <v>155</v>
      </c>
      <c r="D25" s="70" t="s">
        <v>103</v>
      </c>
      <c r="E25" s="71"/>
      <c r="F25" s="128" t="s">
        <v>1</v>
      </c>
      <c r="G25" s="129">
        <f>B40+E40+H40+N40</f>
        <v>7170</v>
      </c>
      <c r="H25" s="74" t="s">
        <v>2</v>
      </c>
      <c r="I25" s="75">
        <f>C40+F40+I40+O40</f>
        <v>0</v>
      </c>
      <c r="K25" s="291"/>
      <c r="L25" s="303"/>
      <c r="M25" s="303"/>
      <c r="N25" s="303"/>
      <c r="O25" s="303"/>
      <c r="P25" s="200"/>
    </row>
    <row r="26" spans="1:15" s="54" customFormat="1" ht="5.25" customHeight="1" thickBo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5" s="54" customFormat="1" ht="18" customHeight="1">
      <c r="A27" s="46" t="s">
        <v>213</v>
      </c>
      <c r="B27" s="47"/>
      <c r="C27" s="51"/>
      <c r="D27" s="47" t="s">
        <v>214</v>
      </c>
      <c r="E27" s="47"/>
      <c r="F27" s="51"/>
      <c r="G27" s="47" t="s">
        <v>215</v>
      </c>
      <c r="H27" s="47"/>
      <c r="I27" s="51"/>
      <c r="J27" s="47" t="s">
        <v>216</v>
      </c>
      <c r="K27" s="47"/>
      <c r="L27" s="51"/>
      <c r="M27" s="47"/>
      <c r="N27" s="47"/>
      <c r="O27" s="51"/>
    </row>
    <row r="28" spans="1:15" s="1" customFormat="1" ht="15" customHeight="1">
      <c r="A28" s="130" t="s">
        <v>3</v>
      </c>
      <c r="B28" s="131" t="s">
        <v>259</v>
      </c>
      <c r="C28" s="83" t="s">
        <v>258</v>
      </c>
      <c r="D28" s="130" t="s">
        <v>3</v>
      </c>
      <c r="E28" s="131" t="s">
        <v>259</v>
      </c>
      <c r="F28" s="83" t="s">
        <v>258</v>
      </c>
      <c r="G28" s="81" t="s">
        <v>3</v>
      </c>
      <c r="H28" s="82" t="s">
        <v>259</v>
      </c>
      <c r="I28" s="185" t="s">
        <v>258</v>
      </c>
      <c r="J28" s="130" t="s">
        <v>3</v>
      </c>
      <c r="K28" s="82" t="s">
        <v>259</v>
      </c>
      <c r="L28" s="185" t="s">
        <v>258</v>
      </c>
      <c r="M28" s="81" t="s">
        <v>3</v>
      </c>
      <c r="N28" s="82" t="s">
        <v>259</v>
      </c>
      <c r="O28" s="185" t="s">
        <v>258</v>
      </c>
    </row>
    <row r="29" spans="1:15" s="1" customFormat="1" ht="18.75" customHeight="1">
      <c r="A29" s="164" t="s">
        <v>286</v>
      </c>
      <c r="B29" s="331"/>
      <c r="C29" s="165"/>
      <c r="D29" s="164" t="s">
        <v>286</v>
      </c>
      <c r="E29" s="331"/>
      <c r="F29" s="165"/>
      <c r="G29" s="164" t="s">
        <v>286</v>
      </c>
      <c r="H29" s="331"/>
      <c r="I29" s="165"/>
      <c r="J29" s="164" t="s">
        <v>286</v>
      </c>
      <c r="K29" s="331"/>
      <c r="L29" s="165"/>
      <c r="M29" s="164" t="s">
        <v>270</v>
      </c>
      <c r="N29" s="179"/>
      <c r="O29" s="178"/>
    </row>
    <row r="30" spans="1:15" s="54" customFormat="1" ht="18" customHeight="1">
      <c r="A30" s="86"/>
      <c r="B30" s="89"/>
      <c r="C30" s="44"/>
      <c r="D30" s="86"/>
      <c r="E30" s="92"/>
      <c r="F30" s="44"/>
      <c r="G30" s="86" t="s">
        <v>104</v>
      </c>
      <c r="H30" s="92">
        <v>530</v>
      </c>
      <c r="I30" s="44"/>
      <c r="J30" s="121" t="s">
        <v>329</v>
      </c>
      <c r="K30" s="92">
        <v>1180</v>
      </c>
      <c r="L30" s="44"/>
      <c r="M30" s="86" t="s">
        <v>92</v>
      </c>
      <c r="N30" s="92">
        <v>320</v>
      </c>
      <c r="O30" s="44"/>
    </row>
    <row r="31" spans="1:15" s="54" customFormat="1" ht="18" customHeight="1">
      <c r="A31" s="86"/>
      <c r="B31" s="89"/>
      <c r="C31" s="44"/>
      <c r="D31" s="86"/>
      <c r="E31" s="92"/>
      <c r="F31" s="44"/>
      <c r="G31" s="86"/>
      <c r="H31" s="92"/>
      <c r="I31" s="44"/>
      <c r="J31" s="100" t="s">
        <v>104</v>
      </c>
      <c r="K31" s="92">
        <v>2110</v>
      </c>
      <c r="L31" s="44"/>
      <c r="M31" s="374"/>
      <c r="N31" s="334"/>
      <c r="O31" s="234"/>
    </row>
    <row r="32" spans="1:15" s="54" customFormat="1" ht="18" customHeight="1">
      <c r="A32" s="86"/>
      <c r="B32" s="89"/>
      <c r="C32" s="44"/>
      <c r="D32" s="86"/>
      <c r="E32" s="92"/>
      <c r="F32" s="44"/>
      <c r="G32" s="86"/>
      <c r="H32" s="92"/>
      <c r="I32" s="44"/>
      <c r="J32" s="100" t="s">
        <v>105</v>
      </c>
      <c r="K32" s="92">
        <v>1440</v>
      </c>
      <c r="L32" s="44"/>
      <c r="M32" s="326" t="s">
        <v>344</v>
      </c>
      <c r="N32" s="332">
        <f>SUM(N30:N31)</f>
        <v>320</v>
      </c>
      <c r="O32" s="344">
        <f>SUM(O30:O31)</f>
        <v>0</v>
      </c>
    </row>
    <row r="33" spans="1:15" s="54" customFormat="1" ht="18" customHeight="1">
      <c r="A33" s="86"/>
      <c r="B33" s="89"/>
      <c r="C33" s="44"/>
      <c r="D33" s="86"/>
      <c r="E33" s="92"/>
      <c r="F33" s="44"/>
      <c r="G33" s="86"/>
      <c r="H33" s="92"/>
      <c r="I33" s="44"/>
      <c r="J33" s="138"/>
      <c r="K33" s="43"/>
      <c r="L33" s="44"/>
      <c r="M33" s="361" t="s">
        <v>345</v>
      </c>
      <c r="N33" s="179"/>
      <c r="O33" s="178"/>
    </row>
    <row r="34" spans="1:15" s="54" customFormat="1" ht="18" customHeight="1">
      <c r="A34" s="86"/>
      <c r="B34" s="89"/>
      <c r="C34" s="44"/>
      <c r="D34" s="86"/>
      <c r="E34" s="92"/>
      <c r="F34" s="44"/>
      <c r="G34" s="100"/>
      <c r="H34" s="92"/>
      <c r="I34" s="44"/>
      <c r="J34" s="374"/>
      <c r="K34" s="334"/>
      <c r="L34" s="44"/>
      <c r="M34" s="272" t="s">
        <v>231</v>
      </c>
      <c r="N34" s="92">
        <v>420</v>
      </c>
      <c r="O34" s="44"/>
    </row>
    <row r="35" spans="1:15" s="54" customFormat="1" ht="18" customHeight="1">
      <c r="A35" s="86"/>
      <c r="B35" s="89"/>
      <c r="C35" s="44"/>
      <c r="D35" s="189"/>
      <c r="E35" s="92"/>
      <c r="F35" s="44"/>
      <c r="G35" s="100"/>
      <c r="H35" s="92"/>
      <c r="I35" s="44"/>
      <c r="J35" s="277"/>
      <c r="K35" s="92"/>
      <c r="L35" s="44"/>
      <c r="M35" s="272" t="s">
        <v>232</v>
      </c>
      <c r="N35" s="92">
        <v>930</v>
      </c>
      <c r="O35" s="44"/>
    </row>
    <row r="36" spans="1:15" s="54" customFormat="1" ht="18" customHeight="1">
      <c r="A36" s="86"/>
      <c r="B36" s="89"/>
      <c r="C36" s="44"/>
      <c r="D36" s="205"/>
      <c r="E36" s="206"/>
      <c r="F36" s="44"/>
      <c r="G36" s="208"/>
      <c r="H36" s="206"/>
      <c r="I36" s="44"/>
      <c r="J36" s="176"/>
      <c r="K36" s="97"/>
      <c r="L36" s="44"/>
      <c r="M36" s="348" t="s">
        <v>233</v>
      </c>
      <c r="N36" s="97">
        <v>240</v>
      </c>
      <c r="O36" s="44"/>
    </row>
    <row r="37" spans="1:15" s="54" customFormat="1" ht="18" customHeight="1">
      <c r="A37" s="135"/>
      <c r="B37" s="221"/>
      <c r="C37" s="44"/>
      <c r="D37" s="86"/>
      <c r="E37" s="92"/>
      <c r="F37" s="44"/>
      <c r="G37" s="86"/>
      <c r="H37" s="92"/>
      <c r="I37" s="44"/>
      <c r="J37" s="213"/>
      <c r="K37" s="103"/>
      <c r="L37" s="44"/>
      <c r="M37" s="100"/>
      <c r="N37" s="92"/>
      <c r="O37" s="44"/>
    </row>
    <row r="38" spans="1:15" s="54" customFormat="1" ht="18" customHeight="1">
      <c r="A38" s="96"/>
      <c r="B38" s="95"/>
      <c r="C38" s="171"/>
      <c r="D38" s="375"/>
      <c r="E38" s="376"/>
      <c r="F38" s="377"/>
      <c r="G38" s="378"/>
      <c r="H38" s="376"/>
      <c r="I38" s="377"/>
      <c r="J38" s="326" t="s">
        <v>344</v>
      </c>
      <c r="K38" s="332">
        <f>SUM(K30:K36)</f>
        <v>4730</v>
      </c>
      <c r="L38" s="344">
        <f>SUM(L30:L36)</f>
        <v>0</v>
      </c>
      <c r="M38" s="326" t="s">
        <v>344</v>
      </c>
      <c r="N38" s="332">
        <f>SUM(N34:N37)</f>
        <v>1590</v>
      </c>
      <c r="O38" s="344">
        <f>SUM(O34:O37)</f>
        <v>0</v>
      </c>
    </row>
    <row r="39" spans="1:15" s="54" customFormat="1" ht="18" customHeight="1">
      <c r="A39" s="96"/>
      <c r="B39" s="95"/>
      <c r="C39" s="171"/>
      <c r="D39" s="96"/>
      <c r="E39" s="97"/>
      <c r="F39" s="183"/>
      <c r="G39" s="176"/>
      <c r="H39" s="97"/>
      <c r="I39" s="183"/>
      <c r="J39" s="278"/>
      <c r="K39" s="97"/>
      <c r="L39" s="183"/>
      <c r="M39" s="278"/>
      <c r="N39" s="97"/>
      <c r="O39" s="183"/>
    </row>
    <row r="40" spans="1:15" s="54" customFormat="1" ht="18" customHeight="1" thickBot="1">
      <c r="A40" s="319" t="s">
        <v>19</v>
      </c>
      <c r="B40" s="107">
        <f>SUM(B30:B35)</f>
        <v>0</v>
      </c>
      <c r="C40" s="152">
        <f>SUM(C30:C35)</f>
        <v>0</v>
      </c>
      <c r="D40" s="319" t="s">
        <v>19</v>
      </c>
      <c r="E40" s="107">
        <f>SUM(E30:E35)</f>
        <v>0</v>
      </c>
      <c r="F40" s="184">
        <f>SUM(F30:F35)</f>
        <v>0</v>
      </c>
      <c r="G40" s="345" t="s">
        <v>19</v>
      </c>
      <c r="H40" s="107">
        <f>SUM(H30:H35)</f>
        <v>530</v>
      </c>
      <c r="I40" s="184">
        <f>SUM(I30:I35)</f>
        <v>0</v>
      </c>
      <c r="J40" s="150"/>
      <c r="K40" s="107"/>
      <c r="L40" s="184"/>
      <c r="M40" s="319" t="s">
        <v>19</v>
      </c>
      <c r="N40" s="107">
        <f>SUM(K38,N32,N38)</f>
        <v>6640</v>
      </c>
      <c r="O40" s="184">
        <f>SUM(L38,O32,O38)</f>
        <v>0</v>
      </c>
    </row>
    <row r="41" spans="4:13" s="54" customFormat="1" ht="15" customHeight="1" thickBot="1">
      <c r="D41" s="209"/>
      <c r="M41" s="153"/>
    </row>
    <row r="42" spans="1:15" s="1" customFormat="1" ht="17.25" customHeight="1" thickBot="1">
      <c r="A42" s="67" t="s">
        <v>452</v>
      </c>
      <c r="B42" s="68"/>
      <c r="C42" s="69" t="s">
        <v>156</v>
      </c>
      <c r="D42" s="70" t="s">
        <v>106</v>
      </c>
      <c r="E42" s="71"/>
      <c r="F42" s="128" t="s">
        <v>1</v>
      </c>
      <c r="G42" s="129">
        <f>B62+E62+H62+K52+K62+N62</f>
        <v>13700</v>
      </c>
      <c r="H42" s="74" t="s">
        <v>2</v>
      </c>
      <c r="I42" s="75">
        <f>C62+F62+I62+L52+L62+O62</f>
        <v>0</v>
      </c>
      <c r="J42" s="76"/>
      <c r="K42" s="304"/>
      <c r="L42" s="154"/>
      <c r="M42" s="155"/>
      <c r="N42" s="156"/>
      <c r="O42" s="156"/>
    </row>
    <row r="43" spans="1:15" s="54" customFormat="1" ht="5.25" customHeight="1" thickBo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15" s="54" customFormat="1" ht="18" customHeight="1">
      <c r="A44" s="46" t="s">
        <v>195</v>
      </c>
      <c r="B44" s="47"/>
      <c r="C44" s="51"/>
      <c r="D44" s="47" t="s">
        <v>196</v>
      </c>
      <c r="E44" s="47"/>
      <c r="F44" s="51"/>
      <c r="G44" s="47" t="s">
        <v>197</v>
      </c>
      <c r="H44" s="47"/>
      <c r="I44" s="51"/>
      <c r="J44" s="47" t="s">
        <v>198</v>
      </c>
      <c r="K44" s="47"/>
      <c r="L44" s="51"/>
      <c r="M44" s="47" t="s">
        <v>199</v>
      </c>
      <c r="N44" s="47"/>
      <c r="O44" s="51"/>
    </row>
    <row r="45" spans="1:15" s="1" customFormat="1" ht="15" customHeight="1">
      <c r="A45" s="130" t="s">
        <v>3</v>
      </c>
      <c r="B45" s="82" t="s">
        <v>259</v>
      </c>
      <c r="C45" s="185" t="s">
        <v>258</v>
      </c>
      <c r="D45" s="130" t="s">
        <v>3</v>
      </c>
      <c r="E45" s="82" t="s">
        <v>259</v>
      </c>
      <c r="F45" s="185" t="s">
        <v>258</v>
      </c>
      <c r="G45" s="130" t="s">
        <v>3</v>
      </c>
      <c r="H45" s="82" t="s">
        <v>259</v>
      </c>
      <c r="I45" s="185" t="s">
        <v>258</v>
      </c>
      <c r="J45" s="130" t="s">
        <v>3</v>
      </c>
      <c r="K45" s="131" t="s">
        <v>259</v>
      </c>
      <c r="L45" s="83" t="s">
        <v>258</v>
      </c>
      <c r="M45" s="81" t="s">
        <v>3</v>
      </c>
      <c r="N45" s="82" t="s">
        <v>259</v>
      </c>
      <c r="O45" s="185" t="s">
        <v>258</v>
      </c>
    </row>
    <row r="46" spans="1:15" s="1" customFormat="1" ht="18.75" customHeight="1">
      <c r="A46" s="164" t="s">
        <v>285</v>
      </c>
      <c r="B46" s="331"/>
      <c r="C46" s="165"/>
      <c r="D46" s="164" t="s">
        <v>285</v>
      </c>
      <c r="E46" s="331"/>
      <c r="F46" s="165"/>
      <c r="G46" s="164" t="s">
        <v>285</v>
      </c>
      <c r="H46" s="331"/>
      <c r="I46" s="165"/>
      <c r="J46" s="164" t="s">
        <v>285</v>
      </c>
      <c r="K46" s="331"/>
      <c r="L46" s="165"/>
      <c r="M46" s="164" t="s">
        <v>285</v>
      </c>
      <c r="N46" s="331"/>
      <c r="O46" s="165"/>
    </row>
    <row r="47" spans="1:15" s="54" customFormat="1" ht="18" customHeight="1">
      <c r="A47" s="86" t="s">
        <v>387</v>
      </c>
      <c r="B47" s="89">
        <v>280</v>
      </c>
      <c r="C47" s="44"/>
      <c r="D47" s="86" t="s">
        <v>254</v>
      </c>
      <c r="E47" s="92">
        <v>600</v>
      </c>
      <c r="F47" s="44"/>
      <c r="G47" s="86" t="s">
        <v>107</v>
      </c>
      <c r="H47" s="92">
        <v>1670</v>
      </c>
      <c r="I47" s="44"/>
      <c r="J47" s="87" t="s">
        <v>420</v>
      </c>
      <c r="K47" s="43">
        <v>7610</v>
      </c>
      <c r="L47" s="44"/>
      <c r="M47" s="86" t="s">
        <v>107</v>
      </c>
      <c r="N47" s="92">
        <v>480</v>
      </c>
      <c r="O47" s="44"/>
    </row>
    <row r="48" spans="1:15" s="54" customFormat="1" ht="18" customHeight="1">
      <c r="A48" s="86"/>
      <c r="B48" s="89"/>
      <c r="C48" s="44"/>
      <c r="D48" s="86"/>
      <c r="E48" s="349"/>
      <c r="F48" s="44"/>
      <c r="G48" s="86" t="s">
        <v>240</v>
      </c>
      <c r="H48" s="92">
        <v>1500</v>
      </c>
      <c r="I48" s="44"/>
      <c r="J48" s="213"/>
      <c r="K48" s="103"/>
      <c r="L48" s="44"/>
      <c r="M48" s="86" t="s">
        <v>257</v>
      </c>
      <c r="N48" s="92">
        <v>230</v>
      </c>
      <c r="O48" s="44"/>
    </row>
    <row r="49" spans="1:15" s="54" customFormat="1" ht="18" customHeight="1">
      <c r="A49" s="86"/>
      <c r="B49" s="89"/>
      <c r="C49" s="44"/>
      <c r="D49" s="86"/>
      <c r="E49" s="92"/>
      <c r="F49" s="44"/>
      <c r="G49" s="86"/>
      <c r="H49" s="92"/>
      <c r="I49" s="44"/>
      <c r="J49" s="213"/>
      <c r="K49" s="103"/>
      <c r="L49" s="44"/>
      <c r="M49" s="86" t="s">
        <v>108</v>
      </c>
      <c r="N49" s="92">
        <v>530</v>
      </c>
      <c r="O49" s="44"/>
    </row>
    <row r="50" spans="1:15" s="54" customFormat="1" ht="18" customHeight="1">
      <c r="A50" s="42"/>
      <c r="B50" s="84"/>
      <c r="C50" s="44"/>
      <c r="D50" s="42"/>
      <c r="E50" s="43"/>
      <c r="F50" s="44"/>
      <c r="G50" s="86"/>
      <c r="H50" s="92"/>
      <c r="I50" s="44"/>
      <c r="J50" s="211"/>
      <c r="K50" s="212"/>
      <c r="L50" s="44"/>
      <c r="M50" s="86"/>
      <c r="N50" s="97"/>
      <c r="O50" s="44"/>
    </row>
    <row r="51" spans="1:15" s="54" customFormat="1" ht="18" customHeight="1">
      <c r="A51" s="86"/>
      <c r="B51" s="89"/>
      <c r="C51" s="169"/>
      <c r="D51" s="86"/>
      <c r="E51" s="92"/>
      <c r="F51" s="169"/>
      <c r="G51" s="86"/>
      <c r="H51" s="92"/>
      <c r="I51" s="44"/>
      <c r="J51" s="86"/>
      <c r="K51" s="116"/>
      <c r="L51" s="166"/>
      <c r="M51" s="86"/>
      <c r="N51" s="116"/>
      <c r="O51" s="166"/>
    </row>
    <row r="52" spans="1:15" s="54" customFormat="1" ht="18" customHeight="1" thickBot="1">
      <c r="A52" s="326" t="s">
        <v>344</v>
      </c>
      <c r="B52" s="332">
        <f>SUM(B47:B51)</f>
        <v>280</v>
      </c>
      <c r="C52" s="344">
        <f>SUM(C47:C51)</f>
        <v>0</v>
      </c>
      <c r="D52" s="326" t="s">
        <v>344</v>
      </c>
      <c r="E52" s="332">
        <f>SUM(E47:E51)</f>
        <v>600</v>
      </c>
      <c r="F52" s="344">
        <f>SUM(F47:F51)</f>
        <v>0</v>
      </c>
      <c r="G52" s="86"/>
      <c r="H52" s="92"/>
      <c r="I52" s="169"/>
      <c r="J52" s="353" t="s">
        <v>19</v>
      </c>
      <c r="K52" s="352">
        <f>SUM(K47:K51)</f>
        <v>7610</v>
      </c>
      <c r="L52" s="139">
        <f>SUM(L47:L51)</f>
        <v>0</v>
      </c>
      <c r="M52" s="326" t="s">
        <v>344</v>
      </c>
      <c r="N52" s="332">
        <f>SUM(N47:N50)</f>
        <v>1240</v>
      </c>
      <c r="O52" s="344">
        <f>SUM(O47:O51)</f>
        <v>0</v>
      </c>
    </row>
    <row r="53" spans="1:15" s="54" customFormat="1" ht="18" customHeight="1">
      <c r="A53" s="102" t="s">
        <v>273</v>
      </c>
      <c r="B53" s="170"/>
      <c r="C53" s="166"/>
      <c r="D53" s="102" t="s">
        <v>273</v>
      </c>
      <c r="E53" s="170"/>
      <c r="F53" s="166"/>
      <c r="G53" s="86"/>
      <c r="H53" s="92"/>
      <c r="I53" s="169"/>
      <c r="J53" s="86"/>
      <c r="K53" s="187">
        <v>0</v>
      </c>
      <c r="L53" s="44"/>
      <c r="M53" s="102" t="s">
        <v>273</v>
      </c>
      <c r="N53" s="170"/>
      <c r="O53" s="166"/>
    </row>
    <row r="54" spans="1:15" s="54" customFormat="1" ht="18" customHeight="1">
      <c r="A54" s="96" t="s">
        <v>109</v>
      </c>
      <c r="B54" s="95">
        <v>10</v>
      </c>
      <c r="C54" s="44"/>
      <c r="D54" s="86"/>
      <c r="E54" s="97">
        <v>0</v>
      </c>
      <c r="F54" s="183"/>
      <c r="G54" s="86"/>
      <c r="H54" s="92"/>
      <c r="I54" s="169"/>
      <c r="J54" s="86"/>
      <c r="K54" s="187">
        <v>0</v>
      </c>
      <c r="L54" s="44"/>
      <c r="M54" s="100" t="s">
        <v>109</v>
      </c>
      <c r="N54" s="92">
        <v>300</v>
      </c>
      <c r="O54" s="44"/>
    </row>
    <row r="55" spans="1:15" s="54" customFormat="1" ht="18" customHeight="1">
      <c r="A55" s="86"/>
      <c r="B55" s="89"/>
      <c r="C55" s="44"/>
      <c r="D55" s="86"/>
      <c r="E55" s="92"/>
      <c r="F55" s="169"/>
      <c r="G55" s="86"/>
      <c r="H55" s="92"/>
      <c r="I55" s="169"/>
      <c r="J55" s="86"/>
      <c r="K55" s="187">
        <v>0</v>
      </c>
      <c r="L55" s="44"/>
      <c r="M55" s="276" t="s">
        <v>110</v>
      </c>
      <c r="N55" s="92">
        <v>150</v>
      </c>
      <c r="O55" s="44"/>
    </row>
    <row r="56" spans="1:15" s="54" customFormat="1" ht="18" customHeight="1">
      <c r="A56" s="135"/>
      <c r="B56" s="221"/>
      <c r="C56" s="44"/>
      <c r="D56" s="86"/>
      <c r="E56" s="92"/>
      <c r="F56" s="166"/>
      <c r="G56" s="86"/>
      <c r="H56" s="92"/>
      <c r="I56" s="169"/>
      <c r="J56" s="86"/>
      <c r="K56" s="187">
        <v>0</v>
      </c>
      <c r="L56" s="44"/>
      <c r="M56" s="100" t="s">
        <v>111</v>
      </c>
      <c r="N56" s="92">
        <v>60</v>
      </c>
      <c r="O56" s="44"/>
    </row>
    <row r="57" spans="1:15" s="54" customFormat="1" ht="18" customHeight="1">
      <c r="A57" s="42"/>
      <c r="B57" s="84"/>
      <c r="C57" s="44"/>
      <c r="D57" s="42"/>
      <c r="E57" s="43"/>
      <c r="F57" s="201"/>
      <c r="G57" s="86"/>
      <c r="H57" s="92"/>
      <c r="I57" s="169"/>
      <c r="J57" s="210"/>
      <c r="K57" s="167"/>
      <c r="L57" s="44"/>
      <c r="M57" s="100" t="s">
        <v>112</v>
      </c>
      <c r="N57" s="92">
        <v>200</v>
      </c>
      <c r="O57" s="44"/>
    </row>
    <row r="58" spans="1:15" s="54" customFormat="1" ht="18" customHeight="1">
      <c r="A58" s="86"/>
      <c r="B58" s="89"/>
      <c r="C58" s="169"/>
      <c r="D58" s="86"/>
      <c r="E58" s="92"/>
      <c r="F58" s="169"/>
      <c r="G58" s="86"/>
      <c r="H58" s="92"/>
      <c r="I58" s="169"/>
      <c r="J58" s="213"/>
      <c r="K58" s="103"/>
      <c r="L58" s="44"/>
      <c r="M58" s="135" t="s">
        <v>113</v>
      </c>
      <c r="N58" s="92">
        <v>80</v>
      </c>
      <c r="O58" s="44"/>
    </row>
    <row r="59" spans="1:15" s="54" customFormat="1" ht="18" customHeight="1">
      <c r="A59" s="86"/>
      <c r="B59" s="89"/>
      <c r="C59" s="169"/>
      <c r="D59" s="86"/>
      <c r="E59" s="92"/>
      <c r="F59" s="169"/>
      <c r="G59" s="86"/>
      <c r="H59" s="92"/>
      <c r="I59" s="166"/>
      <c r="J59" s="135"/>
      <c r="K59" s="163"/>
      <c r="L59" s="44"/>
      <c r="M59" s="350"/>
      <c r="N59" s="351"/>
      <c r="O59" s="201"/>
    </row>
    <row r="60" spans="1:15" s="54" customFormat="1" ht="18" customHeight="1">
      <c r="A60" s="326" t="s">
        <v>344</v>
      </c>
      <c r="B60" s="332">
        <f>SUM(B54:B59)</f>
        <v>10</v>
      </c>
      <c r="C60" s="344">
        <f>SUM(C54:C59)</f>
        <v>0</v>
      </c>
      <c r="D60" s="326" t="s">
        <v>344</v>
      </c>
      <c r="E60" s="332">
        <f>SUM(E54:E59)</f>
        <v>0</v>
      </c>
      <c r="F60" s="344">
        <f>SUM(F54:F59)</f>
        <v>0</v>
      </c>
      <c r="G60" s="86"/>
      <c r="H60" s="92"/>
      <c r="I60" s="166"/>
      <c r="J60" s="135"/>
      <c r="K60" s="163"/>
      <c r="L60" s="166"/>
      <c r="M60" s="326" t="s">
        <v>344</v>
      </c>
      <c r="N60" s="332">
        <f>SUM(N54:N59)</f>
        <v>790</v>
      </c>
      <c r="O60" s="344">
        <f>SUM(O54:O59)</f>
        <v>0</v>
      </c>
    </row>
    <row r="61" spans="1:15" s="54" customFormat="1" ht="18" customHeight="1">
      <c r="A61" s="214"/>
      <c r="B61" s="215"/>
      <c r="C61" s="175"/>
      <c r="D61" s="214"/>
      <c r="E61" s="181"/>
      <c r="F61" s="175"/>
      <c r="G61" s="214"/>
      <c r="H61" s="181"/>
      <c r="I61" s="175"/>
      <c r="J61" s="216"/>
      <c r="K61" s="217"/>
      <c r="L61" s="171"/>
      <c r="M61" s="176"/>
      <c r="N61" s="97"/>
      <c r="O61" s="171"/>
    </row>
    <row r="62" spans="1:15" s="54" customFormat="1" ht="18" customHeight="1" thickBot="1">
      <c r="A62" s="319" t="s">
        <v>19</v>
      </c>
      <c r="B62" s="107">
        <f>SUM(B52,B60)</f>
        <v>290</v>
      </c>
      <c r="C62" s="184">
        <f>SUM(C52,C60)</f>
        <v>0</v>
      </c>
      <c r="D62" s="319" t="s">
        <v>19</v>
      </c>
      <c r="E62" s="107">
        <f>SUM(E52,E60)</f>
        <v>600</v>
      </c>
      <c r="F62" s="184">
        <f>SUM(F52,F60)</f>
        <v>0</v>
      </c>
      <c r="G62" s="319" t="s">
        <v>19</v>
      </c>
      <c r="H62" s="107">
        <f>SUM(H47:H53)</f>
        <v>3170</v>
      </c>
      <c r="I62" s="184">
        <f>SUM(I47:I53)</f>
        <v>0</v>
      </c>
      <c r="J62" s="319" t="s">
        <v>19</v>
      </c>
      <c r="K62" s="107">
        <f>SUM(K56:K60)</f>
        <v>0</v>
      </c>
      <c r="L62" s="152">
        <f>SUM(L56:L60)</f>
        <v>0</v>
      </c>
      <c r="M62" s="319" t="s">
        <v>19</v>
      </c>
      <c r="N62" s="107">
        <f>SUM(N52,N60)</f>
        <v>2030</v>
      </c>
      <c r="O62" s="184">
        <f>SUM(O52,O60)</f>
        <v>0</v>
      </c>
    </row>
    <row r="63" spans="1:15" s="54" customFormat="1" ht="15" customHeight="1" thickBot="1">
      <c r="A63" s="218"/>
      <c r="B63" s="219"/>
      <c r="C63" s="220"/>
      <c r="D63" s="218"/>
      <c r="E63" s="219"/>
      <c r="F63" s="220"/>
      <c r="G63" s="218"/>
      <c r="H63" s="219"/>
      <c r="I63" s="220"/>
      <c r="J63" s="218"/>
      <c r="K63" s="219"/>
      <c r="L63" s="220"/>
      <c r="M63" s="218"/>
      <c r="N63" s="219"/>
      <c r="O63" s="220"/>
    </row>
    <row r="64" spans="1:10" s="1" customFormat="1" ht="17.25" customHeight="1" thickBot="1">
      <c r="A64" s="67" t="s">
        <v>452</v>
      </c>
      <c r="B64" s="68"/>
      <c r="C64" s="69" t="s">
        <v>157</v>
      </c>
      <c r="D64" s="70" t="s">
        <v>114</v>
      </c>
      <c r="E64" s="71"/>
      <c r="F64" s="128" t="s">
        <v>1</v>
      </c>
      <c r="G64" s="129">
        <f>B75+E75+H75+K73+K75+N75</f>
        <v>6450</v>
      </c>
      <c r="H64" s="74" t="s">
        <v>2</v>
      </c>
      <c r="I64" s="75">
        <f>C75+F75+I75+L73+L75+O75</f>
        <v>0</v>
      </c>
      <c r="J64" s="76"/>
    </row>
    <row r="65" spans="1:15" s="54" customFormat="1" ht="5.25" customHeight="1" thickBo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1:15" s="54" customFormat="1" ht="18" customHeight="1">
      <c r="A66" s="46" t="s">
        <v>200</v>
      </c>
      <c r="B66" s="47"/>
      <c r="C66" s="51"/>
      <c r="D66" s="47" t="s">
        <v>201</v>
      </c>
      <c r="E66" s="47"/>
      <c r="F66" s="51"/>
      <c r="G66" s="455" t="s">
        <v>202</v>
      </c>
      <c r="H66" s="463"/>
      <c r="I66" s="464"/>
      <c r="J66" s="47" t="s">
        <v>172</v>
      </c>
      <c r="K66" s="47"/>
      <c r="L66" s="51"/>
      <c r="M66" s="47" t="s">
        <v>203</v>
      </c>
      <c r="N66" s="47"/>
      <c r="O66" s="51"/>
    </row>
    <row r="67" spans="1:15" s="1" customFormat="1" ht="15" customHeight="1">
      <c r="A67" s="130" t="s">
        <v>3</v>
      </c>
      <c r="B67" s="131" t="s">
        <v>259</v>
      </c>
      <c r="C67" s="83" t="s">
        <v>258</v>
      </c>
      <c r="D67" s="81" t="s">
        <v>3</v>
      </c>
      <c r="E67" s="82" t="s">
        <v>259</v>
      </c>
      <c r="F67" s="83" t="s">
        <v>258</v>
      </c>
      <c r="G67" s="130" t="s">
        <v>3</v>
      </c>
      <c r="H67" s="131" t="s">
        <v>259</v>
      </c>
      <c r="I67" s="83" t="s">
        <v>258</v>
      </c>
      <c r="J67" s="81" t="s">
        <v>3</v>
      </c>
      <c r="K67" s="82" t="s">
        <v>259</v>
      </c>
      <c r="L67" s="83" t="s">
        <v>258</v>
      </c>
      <c r="M67" s="81" t="s">
        <v>3</v>
      </c>
      <c r="N67" s="82" t="s">
        <v>259</v>
      </c>
      <c r="O67" s="83" t="s">
        <v>258</v>
      </c>
    </row>
    <row r="68" spans="1:15" s="54" customFormat="1" ht="18" customHeight="1">
      <c r="A68" s="135"/>
      <c r="B68" s="133"/>
      <c r="C68" s="44"/>
      <c r="D68" s="404"/>
      <c r="E68" s="405"/>
      <c r="F68" s="419"/>
      <c r="G68" s="420"/>
      <c r="H68" s="421"/>
      <c r="I68" s="422"/>
      <c r="J68" s="423"/>
      <c r="K68" s="395"/>
      <c r="L68" s="44"/>
      <c r="M68" s="87" t="s">
        <v>439</v>
      </c>
      <c r="N68" s="43">
        <v>1920</v>
      </c>
      <c r="O68" s="44"/>
    </row>
    <row r="69" spans="1:15" s="54" customFormat="1" ht="18" customHeight="1">
      <c r="A69" s="135"/>
      <c r="B69" s="221"/>
      <c r="C69" s="44"/>
      <c r="D69" s="100"/>
      <c r="E69" s="92"/>
      <c r="F69" s="44"/>
      <c r="G69" s="100"/>
      <c r="H69" s="92"/>
      <c r="I69" s="44"/>
      <c r="J69" s="138"/>
      <c r="K69" s="92"/>
      <c r="L69" s="44"/>
      <c r="M69" s="87" t="s">
        <v>352</v>
      </c>
      <c r="N69" s="43">
        <v>860</v>
      </c>
      <c r="O69" s="44"/>
    </row>
    <row r="70" spans="1:15" s="54" customFormat="1" ht="18" customHeight="1">
      <c r="A70" s="135"/>
      <c r="B70" s="221"/>
      <c r="C70" s="44"/>
      <c r="D70" s="189"/>
      <c r="E70" s="92"/>
      <c r="F70" s="44"/>
      <c r="G70" s="189"/>
      <c r="H70" s="92"/>
      <c r="I70" s="44"/>
      <c r="J70" s="138"/>
      <c r="K70" s="92"/>
      <c r="L70" s="44"/>
      <c r="M70" s="100" t="s">
        <v>353</v>
      </c>
      <c r="N70" s="92">
        <v>1300</v>
      </c>
      <c r="O70" s="44"/>
    </row>
    <row r="71" spans="1:15" s="54" customFormat="1" ht="18" customHeight="1">
      <c r="A71" s="135"/>
      <c r="B71" s="221"/>
      <c r="C71" s="44"/>
      <c r="D71" s="222"/>
      <c r="E71" s="92"/>
      <c r="F71" s="44"/>
      <c r="G71" s="222"/>
      <c r="H71" s="92"/>
      <c r="I71" s="44"/>
      <c r="J71" s="138"/>
      <c r="K71" s="92"/>
      <c r="L71" s="44"/>
      <c r="M71" s="100" t="s">
        <v>115</v>
      </c>
      <c r="N71" s="92">
        <v>630</v>
      </c>
      <c r="O71" s="44"/>
    </row>
    <row r="72" spans="1:15" s="54" customFormat="1" ht="18" customHeight="1">
      <c r="A72" s="203"/>
      <c r="B72" s="223"/>
      <c r="C72" s="44"/>
      <c r="D72" s="86"/>
      <c r="E72" s="92"/>
      <c r="F72" s="44"/>
      <c r="G72" s="86"/>
      <c r="H72" s="92"/>
      <c r="I72" s="44"/>
      <c r="J72" s="135"/>
      <c r="K72" s="163"/>
      <c r="L72" s="44"/>
      <c r="M72" s="100" t="s">
        <v>116</v>
      </c>
      <c r="N72" s="92">
        <v>1200</v>
      </c>
      <c r="O72" s="44"/>
    </row>
    <row r="73" spans="1:15" s="54" customFormat="1" ht="18" customHeight="1">
      <c r="A73" s="188"/>
      <c r="B73" s="223"/>
      <c r="C73" s="224"/>
      <c r="D73" s="86"/>
      <c r="E73" s="92"/>
      <c r="F73" s="166"/>
      <c r="G73" s="86"/>
      <c r="H73" s="92"/>
      <c r="I73" s="166"/>
      <c r="J73" s="138"/>
      <c r="K73" s="92"/>
      <c r="L73" s="166"/>
      <c r="M73" s="176" t="s">
        <v>327</v>
      </c>
      <c r="N73" s="97">
        <v>480</v>
      </c>
      <c r="O73" s="104"/>
    </row>
    <row r="74" spans="1:15" s="54" customFormat="1" ht="18" customHeight="1">
      <c r="A74" s="440"/>
      <c r="B74" s="441"/>
      <c r="C74" s="442"/>
      <c r="D74" s="45"/>
      <c r="E74" s="101"/>
      <c r="F74" s="115"/>
      <c r="G74" s="86"/>
      <c r="H74" s="92"/>
      <c r="I74" s="166"/>
      <c r="J74" s="148"/>
      <c r="K74" s="145"/>
      <c r="L74" s="115"/>
      <c r="M74" s="451" t="s">
        <v>440</v>
      </c>
      <c r="N74" s="181">
        <v>60</v>
      </c>
      <c r="O74" s="452"/>
    </row>
    <row r="75" spans="1:15" s="54" customFormat="1" ht="18" customHeight="1" thickBot="1">
      <c r="A75" s="338" t="s">
        <v>19</v>
      </c>
      <c r="B75" s="151">
        <f>SUM(B68:B73)</f>
        <v>0</v>
      </c>
      <c r="C75" s="152">
        <f>SUM(C68:C73)</f>
        <v>0</v>
      </c>
      <c r="D75" s="319" t="s">
        <v>19</v>
      </c>
      <c r="E75" s="107">
        <f>SUM(E68:E73)</f>
        <v>0</v>
      </c>
      <c r="F75" s="152">
        <f>SUM(F68:F73)</f>
        <v>0</v>
      </c>
      <c r="G75" s="338" t="s">
        <v>19</v>
      </c>
      <c r="H75" s="151">
        <f>SUM(H68:H73)</f>
        <v>0</v>
      </c>
      <c r="I75" s="152">
        <f>SUM(I68:I73)</f>
        <v>0</v>
      </c>
      <c r="J75" s="338"/>
      <c r="K75" s="151"/>
      <c r="L75" s="152"/>
      <c r="M75" s="319" t="s">
        <v>19</v>
      </c>
      <c r="N75" s="107">
        <f>SUM(N68:N74)</f>
        <v>6450</v>
      </c>
      <c r="O75" s="152">
        <f>SUM(O68:O74)</f>
        <v>0</v>
      </c>
    </row>
    <row r="76" s="54" customFormat="1" ht="15" customHeight="1">
      <c r="M76" s="153"/>
    </row>
  </sheetData>
  <sheetProtection/>
  <mergeCells count="3">
    <mergeCell ref="E2:G2"/>
    <mergeCell ref="G6:I6"/>
    <mergeCell ref="G66:I66"/>
  </mergeCells>
  <conditionalFormatting sqref="C8:C9 F8:F9 I8:I9 L8:L9 O8:O9 C16:C22 F16:F22 I16:I22 L16:L22 O16:O22 C29:C39 F29:F39 I29:I39 L29:L37 O29:O31 O33:O37 C68:C74 F68:F74 I68:I74 L68 O68:O73 L70:L74">
    <cfRule type="cellIs" priority="6" dxfId="16" operator="greaterThan" stopIfTrue="1">
      <formula>B8</formula>
    </cfRule>
  </conditionalFormatting>
  <conditionalFormatting sqref="C46:C51 C53:C59 F46:F51 F53:F59 I46:I61 L46:L51 O46:O51 O53:O59 L54:L61">
    <cfRule type="cellIs" priority="5" dxfId="16" operator="greaterThan" stopIfTrue="1">
      <formula>B46</formula>
    </cfRule>
  </conditionalFormatting>
  <conditionalFormatting sqref="L53">
    <cfRule type="cellIs" priority="3" dxfId="16" operator="greaterThan" stopIfTrue="1">
      <formula>K53</formula>
    </cfRule>
  </conditionalFormatting>
  <conditionalFormatting sqref="L69">
    <cfRule type="cellIs" priority="2" dxfId="16" operator="greaterThan" stopIfTrue="1">
      <formula>K69</formula>
    </cfRule>
  </conditionalFormatting>
  <conditionalFormatting sqref="O74">
    <cfRule type="cellIs" priority="1" dxfId="16" operator="greaterThan" stopIfTrue="1">
      <formula>N74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No.4</oddHeader>
  </headerFooter>
  <rowBreaks count="1" manualBreakCount="1">
    <brk id="75" max="1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PageLayoutView="0" workbookViewId="0" topLeftCell="A1">
      <pane ySplit="2" topLeftCell="A3" activePane="bottomLeft" state="frozen"/>
      <selection pane="topLeft" activeCell="J48" sqref="J48"/>
      <selection pane="bottomLeft" activeCell="K14" sqref="K14"/>
    </sheetView>
  </sheetViews>
  <sheetFormatPr defaultColWidth="9.00390625" defaultRowHeight="13.5"/>
  <cols>
    <col min="1" max="1" width="9.875" style="80" customWidth="1"/>
    <col min="2" max="3" width="9.00390625" style="80" customWidth="1"/>
    <col min="4" max="4" width="9.875" style="80" customWidth="1"/>
    <col min="5" max="6" width="9.00390625" style="80" customWidth="1"/>
    <col min="7" max="7" width="9.875" style="80" customWidth="1"/>
    <col min="8" max="9" width="9.00390625" style="80" customWidth="1"/>
    <col min="10" max="10" width="9.875" style="80" customWidth="1"/>
    <col min="11" max="12" width="9.00390625" style="80" customWidth="1"/>
    <col min="13" max="13" width="9.875" style="80" customWidth="1"/>
    <col min="14" max="15" width="9.00390625" style="80" customWidth="1"/>
    <col min="16" max="16" width="3.25390625" style="80" customWidth="1"/>
    <col min="17" max="17" width="9.00390625" style="80" customWidth="1"/>
    <col min="18" max="16384" width="9.00390625" style="80" customWidth="1"/>
  </cols>
  <sheetData>
    <row r="1" spans="1:15" s="54" customFormat="1" ht="16.5" customHeight="1">
      <c r="A1" s="46" t="s">
        <v>145</v>
      </c>
      <c r="B1" s="47"/>
      <c r="C1" s="47"/>
      <c r="D1" s="48"/>
      <c r="E1" s="47" t="s">
        <v>252</v>
      </c>
      <c r="F1" s="47"/>
      <c r="G1" s="48"/>
      <c r="H1" s="49" t="s">
        <v>0</v>
      </c>
      <c r="I1" s="47" t="s">
        <v>146</v>
      </c>
      <c r="J1" s="48"/>
      <c r="K1" s="50" t="s">
        <v>147</v>
      </c>
      <c r="L1" s="51"/>
      <c r="M1" s="52"/>
      <c r="N1" s="53"/>
      <c r="O1" s="1"/>
    </row>
    <row r="2" spans="1:15" s="54" customFormat="1" ht="34.5" customHeight="1" thickBot="1">
      <c r="A2" s="55">
        <f>'大分市（旧・新）'!$A$2</f>
        <v>0</v>
      </c>
      <c r="B2" s="56"/>
      <c r="C2" s="57"/>
      <c r="D2" s="58"/>
      <c r="E2" s="458" t="str">
        <f>'大分市（旧・新）'!$E$2</f>
        <v>令和　　年　　月　　日</v>
      </c>
      <c r="F2" s="459"/>
      <c r="G2" s="460"/>
      <c r="H2" s="59">
        <f>'大分市（旧・新）'!$H$2</f>
        <v>0</v>
      </c>
      <c r="I2" s="60">
        <f>'大分市（旧・新）'!I2</f>
        <v>0</v>
      </c>
      <c r="J2" s="61"/>
      <c r="K2" s="62"/>
      <c r="L2" s="63"/>
      <c r="M2" s="2"/>
      <c r="N2" s="64"/>
      <c r="O2" s="1"/>
    </row>
    <row r="3" spans="13:15" s="54" customFormat="1" ht="15" customHeight="1" thickBot="1">
      <c r="M3" s="65"/>
      <c r="N3" s="66"/>
      <c r="O3" s="327" t="s">
        <v>340</v>
      </c>
    </row>
    <row r="4" spans="1:15" s="1" customFormat="1" ht="17.25" customHeight="1" thickBot="1">
      <c r="A4" s="67" t="s">
        <v>452</v>
      </c>
      <c r="B4" s="68"/>
      <c r="C4" s="69" t="s">
        <v>266</v>
      </c>
      <c r="D4" s="70" t="s">
        <v>265</v>
      </c>
      <c r="E4" s="71"/>
      <c r="F4" s="128" t="s">
        <v>1</v>
      </c>
      <c r="G4" s="129">
        <f>SUM(B20,E20,H20,K20,N20)</f>
        <v>9970</v>
      </c>
      <c r="H4" s="74" t="s">
        <v>2</v>
      </c>
      <c r="I4" s="75">
        <f>SUM(C20,F20,I20,L20,O20)</f>
        <v>0</v>
      </c>
      <c r="J4" s="76"/>
      <c r="K4" s="77" t="s">
        <v>148</v>
      </c>
      <c r="L4" s="78">
        <f>SUM(I4,I22,I46)</f>
        <v>0</v>
      </c>
      <c r="M4" s="24"/>
      <c r="N4" s="225"/>
      <c r="O4" s="328" t="s">
        <v>341</v>
      </c>
    </row>
    <row r="5" spans="1:15" s="54" customFormat="1" ht="5.2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54" customFormat="1" ht="18" customHeight="1">
      <c r="A6" s="46" t="s">
        <v>217</v>
      </c>
      <c r="B6" s="47"/>
      <c r="C6" s="51"/>
      <c r="D6" s="47" t="s">
        <v>218</v>
      </c>
      <c r="E6" s="47"/>
      <c r="F6" s="51"/>
      <c r="G6" s="455" t="s">
        <v>219</v>
      </c>
      <c r="H6" s="463"/>
      <c r="I6" s="464"/>
      <c r="J6" s="47" t="s">
        <v>172</v>
      </c>
      <c r="K6" s="47"/>
      <c r="L6" s="51"/>
      <c r="M6" s="47" t="s">
        <v>171</v>
      </c>
      <c r="N6" s="47"/>
      <c r="O6" s="51"/>
    </row>
    <row r="7" spans="1:15" s="1" customFormat="1" ht="15" customHeight="1">
      <c r="A7" s="130" t="s">
        <v>3</v>
      </c>
      <c r="B7" s="82" t="s">
        <v>259</v>
      </c>
      <c r="C7" s="185" t="s">
        <v>258</v>
      </c>
      <c r="D7" s="130" t="s">
        <v>3</v>
      </c>
      <c r="E7" s="82" t="s">
        <v>259</v>
      </c>
      <c r="F7" s="185" t="s">
        <v>258</v>
      </c>
      <c r="G7" s="226" t="s">
        <v>3</v>
      </c>
      <c r="H7" s="82" t="s">
        <v>259</v>
      </c>
      <c r="I7" s="185" t="s">
        <v>258</v>
      </c>
      <c r="J7" s="81" t="s">
        <v>3</v>
      </c>
      <c r="K7" s="82" t="s">
        <v>259</v>
      </c>
      <c r="L7" s="83" t="s">
        <v>258</v>
      </c>
      <c r="M7" s="130" t="s">
        <v>3</v>
      </c>
      <c r="N7" s="82" t="s">
        <v>259</v>
      </c>
      <c r="O7" s="185" t="s">
        <v>258</v>
      </c>
    </row>
    <row r="8" spans="1:15" s="54" customFormat="1" ht="18" customHeight="1">
      <c r="A8" s="132"/>
      <c r="B8" s="84"/>
      <c r="C8" s="44"/>
      <c r="D8" s="135"/>
      <c r="E8" s="92">
        <v>0</v>
      </c>
      <c r="F8" s="44"/>
      <c r="G8" s="138" t="s">
        <v>117</v>
      </c>
      <c r="H8" s="43">
        <v>480</v>
      </c>
      <c r="I8" s="44"/>
      <c r="J8" s="138"/>
      <c r="K8" s="43"/>
      <c r="L8" s="201"/>
      <c r="M8" s="138" t="s">
        <v>360</v>
      </c>
      <c r="N8" s="43">
        <v>430</v>
      </c>
      <c r="O8" s="44"/>
    </row>
    <row r="9" spans="1:15" s="54" customFormat="1" ht="18" customHeight="1">
      <c r="A9" s="132"/>
      <c r="B9" s="84">
        <v>0</v>
      </c>
      <c r="C9" s="44"/>
      <c r="D9" s="132"/>
      <c r="E9" s="43"/>
      <c r="F9" s="44"/>
      <c r="G9" s="202"/>
      <c r="H9" s="92">
        <v>0</v>
      </c>
      <c r="I9" s="44"/>
      <c r="J9" s="202"/>
      <c r="K9" s="92"/>
      <c r="L9" s="201"/>
      <c r="M9" s="279" t="s">
        <v>361</v>
      </c>
      <c r="N9" s="92">
        <v>730</v>
      </c>
      <c r="O9" s="44"/>
    </row>
    <row r="10" spans="1:15" s="54" customFormat="1" ht="18" customHeight="1">
      <c r="A10" s="286"/>
      <c r="B10" s="89"/>
      <c r="C10" s="44"/>
      <c r="D10" s="135"/>
      <c r="E10" s="290"/>
      <c r="F10" s="44"/>
      <c r="G10" s="135"/>
      <c r="H10" s="290"/>
      <c r="I10" s="44"/>
      <c r="J10" s="202"/>
      <c r="K10" s="92"/>
      <c r="L10" s="201"/>
      <c r="M10" s="202" t="s">
        <v>118</v>
      </c>
      <c r="N10" s="92">
        <v>470</v>
      </c>
      <c r="O10" s="44"/>
    </row>
    <row r="11" spans="1:15" s="54" customFormat="1" ht="18" customHeight="1">
      <c r="A11" s="135"/>
      <c r="B11" s="89"/>
      <c r="C11" s="44"/>
      <c r="D11" s="135"/>
      <c r="E11" s="92"/>
      <c r="F11" s="44"/>
      <c r="G11" s="135"/>
      <c r="H11" s="290"/>
      <c r="I11" s="44"/>
      <c r="J11" s="202"/>
      <c r="K11" s="92"/>
      <c r="L11" s="201"/>
      <c r="M11" s="202" t="s">
        <v>119</v>
      </c>
      <c r="N11" s="92">
        <v>1000</v>
      </c>
      <c r="O11" s="44"/>
    </row>
    <row r="12" spans="1:15" s="54" customFormat="1" ht="18" customHeight="1">
      <c r="A12" s="135"/>
      <c r="B12" s="89"/>
      <c r="C12" s="44"/>
      <c r="D12" s="135"/>
      <c r="E12" s="92"/>
      <c r="F12" s="44"/>
      <c r="G12" s="135"/>
      <c r="H12" s="290"/>
      <c r="I12" s="44"/>
      <c r="J12" s="202"/>
      <c r="K12" s="92"/>
      <c r="L12" s="201"/>
      <c r="M12" s="202" t="s">
        <v>120</v>
      </c>
      <c r="N12" s="92">
        <v>720</v>
      </c>
      <c r="O12" s="44"/>
    </row>
    <row r="13" spans="1:15" s="54" customFormat="1" ht="18" customHeight="1">
      <c r="A13" s="135"/>
      <c r="B13" s="89"/>
      <c r="C13" s="44"/>
      <c r="D13" s="135"/>
      <c r="E13" s="92"/>
      <c r="F13" s="44"/>
      <c r="G13" s="135"/>
      <c r="H13" s="92"/>
      <c r="I13" s="44"/>
      <c r="J13" s="202"/>
      <c r="K13" s="92"/>
      <c r="L13" s="201"/>
      <c r="M13" s="202" t="s">
        <v>121</v>
      </c>
      <c r="N13" s="92">
        <v>550</v>
      </c>
      <c r="O13" s="44"/>
    </row>
    <row r="14" spans="1:15" s="54" customFormat="1" ht="18" customHeight="1">
      <c r="A14" s="203"/>
      <c r="B14" s="89"/>
      <c r="C14" s="44"/>
      <c r="D14" s="135"/>
      <c r="E14" s="92"/>
      <c r="F14" s="44"/>
      <c r="G14" s="135"/>
      <c r="H14" s="92"/>
      <c r="I14" s="44"/>
      <c r="J14" s="202"/>
      <c r="K14" s="92"/>
      <c r="L14" s="169"/>
      <c r="M14" s="437" t="s">
        <v>436</v>
      </c>
      <c r="N14" s="92">
        <v>3760</v>
      </c>
      <c r="O14" s="44"/>
    </row>
    <row r="15" spans="1:15" s="54" customFormat="1" ht="18" customHeight="1">
      <c r="A15" s="135"/>
      <c r="B15" s="92"/>
      <c r="C15" s="44"/>
      <c r="D15" s="300"/>
      <c r="E15" s="227"/>
      <c r="F15" s="44"/>
      <c r="G15" s="161"/>
      <c r="H15" s="229"/>
      <c r="I15" s="44"/>
      <c r="J15" s="202"/>
      <c r="K15" s="92"/>
      <c r="L15" s="169"/>
      <c r="M15" s="138" t="s">
        <v>333</v>
      </c>
      <c r="N15" s="43">
        <v>670</v>
      </c>
      <c r="O15" s="44"/>
    </row>
    <row r="16" spans="1:15" s="54" customFormat="1" ht="18" customHeight="1">
      <c r="A16" s="135"/>
      <c r="B16" s="92"/>
      <c r="C16" s="44"/>
      <c r="D16" s="300"/>
      <c r="E16" s="227"/>
      <c r="F16" s="44"/>
      <c r="G16" s="161"/>
      <c r="H16" s="229"/>
      <c r="I16" s="44"/>
      <c r="J16" s="135"/>
      <c r="K16" s="92"/>
      <c r="L16" s="169"/>
      <c r="M16" s="426" t="s">
        <v>421</v>
      </c>
      <c r="N16" s="92">
        <v>1160</v>
      </c>
      <c r="O16" s="44"/>
    </row>
    <row r="17" spans="1:15" s="54" customFormat="1" ht="18" customHeight="1">
      <c r="A17" s="135"/>
      <c r="B17" s="92"/>
      <c r="C17" s="44"/>
      <c r="D17" s="300"/>
      <c r="E17" s="227"/>
      <c r="F17" s="44"/>
      <c r="G17" s="161"/>
      <c r="H17" s="229"/>
      <c r="I17" s="44"/>
      <c r="J17" s="135"/>
      <c r="K17" s="92"/>
      <c r="L17" s="169"/>
      <c r="M17" s="279"/>
      <c r="N17" s="92"/>
      <c r="O17" s="44"/>
    </row>
    <row r="18" spans="1:15" s="54" customFormat="1" ht="18" customHeight="1">
      <c r="A18" s="135"/>
      <c r="B18" s="92"/>
      <c r="C18" s="169"/>
      <c r="D18" s="300"/>
      <c r="E18" s="227"/>
      <c r="F18" s="228"/>
      <c r="G18" s="161"/>
      <c r="H18" s="229"/>
      <c r="I18" s="169"/>
      <c r="J18" s="135"/>
      <c r="K18" s="92"/>
      <c r="L18" s="169"/>
      <c r="M18" s="114"/>
      <c r="O18" s="201"/>
    </row>
    <row r="19" spans="1:15" s="54" customFormat="1" ht="18" customHeight="1">
      <c r="A19" s="233"/>
      <c r="B19" s="95"/>
      <c r="C19" s="234"/>
      <c r="D19" s="233"/>
      <c r="E19" s="97"/>
      <c r="F19" s="234"/>
      <c r="G19" s="235"/>
      <c r="H19" s="97"/>
      <c r="I19" s="234"/>
      <c r="J19" s="233"/>
      <c r="K19" s="97"/>
      <c r="L19" s="234"/>
      <c r="M19" s="236"/>
      <c r="N19" s="97"/>
      <c r="O19" s="234"/>
    </row>
    <row r="20" spans="1:15" s="54" customFormat="1" ht="18" customHeight="1" thickBot="1">
      <c r="A20" s="338" t="s">
        <v>19</v>
      </c>
      <c r="B20" s="107">
        <f>SUM(B8:B14)</f>
        <v>0</v>
      </c>
      <c r="C20" s="184">
        <f>SUM(C8:C14)</f>
        <v>0</v>
      </c>
      <c r="D20" s="338" t="s">
        <v>19</v>
      </c>
      <c r="E20" s="107">
        <f>SUM(E8:E14)</f>
        <v>0</v>
      </c>
      <c r="F20" s="184">
        <f>SUM(F8:F14)</f>
        <v>0</v>
      </c>
      <c r="G20" s="354" t="s">
        <v>19</v>
      </c>
      <c r="H20" s="107">
        <f>SUM(H8:H14)</f>
        <v>480</v>
      </c>
      <c r="I20" s="184">
        <f>SUM(I8:I14)</f>
        <v>0</v>
      </c>
      <c r="J20" s="354"/>
      <c r="K20" s="107"/>
      <c r="L20" s="184"/>
      <c r="M20" s="338" t="s">
        <v>19</v>
      </c>
      <c r="N20" s="107">
        <f>SUM(N8:N19)</f>
        <v>9490</v>
      </c>
      <c r="O20" s="184">
        <f>SUM(O8:O19)</f>
        <v>0</v>
      </c>
    </row>
    <row r="21" s="54" customFormat="1" ht="15" customHeight="1" thickBot="1">
      <c r="M21" s="153"/>
    </row>
    <row r="22" spans="1:15" s="1" customFormat="1" ht="17.25" customHeight="1" thickBot="1">
      <c r="A22" s="67" t="s">
        <v>452</v>
      </c>
      <c r="B22" s="68"/>
      <c r="C22" s="69" t="s">
        <v>158</v>
      </c>
      <c r="D22" s="70" t="s">
        <v>123</v>
      </c>
      <c r="E22" s="71"/>
      <c r="F22" s="128" t="s">
        <v>1</v>
      </c>
      <c r="G22" s="129">
        <f>B44+E44+H44+K44+N44</f>
        <v>6190</v>
      </c>
      <c r="H22" s="74" t="s">
        <v>2</v>
      </c>
      <c r="I22" s="75">
        <f>C44+F44+I44+L44+O44</f>
        <v>0</v>
      </c>
      <c r="J22" s="76"/>
      <c r="K22" s="287"/>
      <c r="L22" s="289"/>
      <c r="M22" s="289"/>
      <c r="N22" s="289"/>
      <c r="O22" s="289"/>
    </row>
    <row r="23" spans="1:15" s="54" customFormat="1" ht="5.25" customHeight="1" thickBo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s="54" customFormat="1" ht="18" customHeight="1">
      <c r="A24" s="46" t="s">
        <v>213</v>
      </c>
      <c r="B24" s="47"/>
      <c r="C24" s="51"/>
      <c r="D24" s="47" t="s">
        <v>214</v>
      </c>
      <c r="E24" s="47"/>
      <c r="F24" s="51"/>
      <c r="G24" s="455" t="s">
        <v>215</v>
      </c>
      <c r="H24" s="463"/>
      <c r="I24" s="464"/>
      <c r="J24" s="47" t="s">
        <v>172</v>
      </c>
      <c r="K24" s="47"/>
      <c r="L24" s="51"/>
      <c r="M24" s="47" t="s">
        <v>216</v>
      </c>
      <c r="N24" s="47"/>
      <c r="O24" s="51"/>
    </row>
    <row r="25" spans="1:15" s="1" customFormat="1" ht="15" customHeight="1">
      <c r="A25" s="130" t="s">
        <v>3</v>
      </c>
      <c r="B25" s="82" t="s">
        <v>259</v>
      </c>
      <c r="C25" s="185" t="s">
        <v>258</v>
      </c>
      <c r="D25" s="130" t="s">
        <v>3</v>
      </c>
      <c r="E25" s="82" t="s">
        <v>259</v>
      </c>
      <c r="F25" s="185" t="s">
        <v>258</v>
      </c>
      <c r="G25" s="130" t="s">
        <v>3</v>
      </c>
      <c r="H25" s="82" t="s">
        <v>259</v>
      </c>
      <c r="I25" s="185" t="s">
        <v>258</v>
      </c>
      <c r="J25" s="81" t="s">
        <v>3</v>
      </c>
      <c r="K25" s="82" t="s">
        <v>259</v>
      </c>
      <c r="L25" s="83" t="s">
        <v>258</v>
      </c>
      <c r="M25" s="81" t="s">
        <v>3</v>
      </c>
      <c r="N25" s="82" t="s">
        <v>259</v>
      </c>
      <c r="O25" s="185" t="s">
        <v>258</v>
      </c>
    </row>
    <row r="26" spans="1:15" s="1" customFormat="1" ht="18.75" customHeight="1">
      <c r="A26" s="164" t="s">
        <v>284</v>
      </c>
      <c r="B26" s="331"/>
      <c r="C26" s="165"/>
      <c r="D26" s="164" t="s">
        <v>284</v>
      </c>
      <c r="E26" s="331"/>
      <c r="F26" s="165"/>
      <c r="G26" s="164" t="s">
        <v>284</v>
      </c>
      <c r="H26" s="331"/>
      <c r="I26" s="165"/>
      <c r="J26" s="164"/>
      <c r="K26" s="331"/>
      <c r="L26" s="165"/>
      <c r="M26" s="164" t="s">
        <v>284</v>
      </c>
      <c r="N26" s="331"/>
      <c r="O26" s="165"/>
    </row>
    <row r="27" spans="1:15" s="54" customFormat="1" ht="18" customHeight="1">
      <c r="A27" s="86"/>
      <c r="B27" s="89"/>
      <c r="C27" s="44"/>
      <c r="D27" s="86" t="s">
        <v>124</v>
      </c>
      <c r="E27" s="92">
        <v>220</v>
      </c>
      <c r="F27" s="44"/>
      <c r="G27" s="86" t="s">
        <v>124</v>
      </c>
      <c r="H27" s="92">
        <v>140</v>
      </c>
      <c r="I27" s="44"/>
      <c r="J27" s="135"/>
      <c r="K27" s="290"/>
      <c r="L27" s="169"/>
      <c r="M27" s="121" t="s">
        <v>306</v>
      </c>
      <c r="N27" s="92">
        <v>2380</v>
      </c>
      <c r="O27" s="44"/>
    </row>
    <row r="28" spans="1:15" s="54" customFormat="1" ht="18" customHeight="1">
      <c r="A28" s="86"/>
      <c r="B28" s="89"/>
      <c r="C28" s="44"/>
      <c r="D28" s="86"/>
      <c r="E28" s="92"/>
      <c r="F28" s="44"/>
      <c r="G28" s="86" t="s">
        <v>125</v>
      </c>
      <c r="H28" s="92">
        <v>200</v>
      </c>
      <c r="I28" s="44"/>
      <c r="J28" s="100"/>
      <c r="K28" s="92"/>
      <c r="L28" s="169"/>
      <c r="M28" s="414" t="s">
        <v>430</v>
      </c>
      <c r="N28" s="92">
        <v>580</v>
      </c>
      <c r="O28" s="44"/>
    </row>
    <row r="29" spans="1:15" s="54" customFormat="1" ht="18" customHeight="1">
      <c r="A29" s="86"/>
      <c r="B29" s="89"/>
      <c r="C29" s="44"/>
      <c r="D29" s="86"/>
      <c r="E29" s="92"/>
      <c r="F29" s="44"/>
      <c r="G29" s="42"/>
      <c r="H29" s="43"/>
      <c r="I29" s="44"/>
      <c r="J29" s="100"/>
      <c r="K29" s="92"/>
      <c r="L29" s="169"/>
      <c r="M29" s="100"/>
      <c r="N29" s="92"/>
      <c r="O29" s="44"/>
    </row>
    <row r="30" spans="1:15" s="54" customFormat="1" ht="18" customHeight="1">
      <c r="A30" s="237"/>
      <c r="B30" s="89"/>
      <c r="C30" s="44"/>
      <c r="D30" s="86"/>
      <c r="E30" s="92"/>
      <c r="F30" s="44"/>
      <c r="G30" s="86"/>
      <c r="H30" s="92"/>
      <c r="I30" s="44"/>
      <c r="J30" s="100"/>
      <c r="K30" s="92"/>
      <c r="L30" s="169"/>
      <c r="M30" s="121"/>
      <c r="N30" s="92">
        <v>0</v>
      </c>
      <c r="O30" s="44"/>
    </row>
    <row r="31" spans="1:15" s="54" customFormat="1" ht="18" customHeight="1">
      <c r="A31" s="135"/>
      <c r="B31" s="92"/>
      <c r="C31" s="44"/>
      <c r="D31" s="300"/>
      <c r="E31" s="227"/>
      <c r="F31" s="44"/>
      <c r="G31" s="161"/>
      <c r="H31" s="229"/>
      <c r="I31" s="44"/>
      <c r="J31" s="135"/>
      <c r="K31" s="92"/>
      <c r="L31" s="169"/>
      <c r="M31" s="202"/>
      <c r="N31" s="92"/>
      <c r="O31" s="44"/>
    </row>
    <row r="32" spans="1:15" s="54" customFormat="1" ht="18" customHeight="1">
      <c r="A32" s="86"/>
      <c r="B32" s="89"/>
      <c r="C32" s="44"/>
      <c r="D32" s="237"/>
      <c r="E32" s="92"/>
      <c r="F32" s="44"/>
      <c r="G32" s="96"/>
      <c r="H32" s="97"/>
      <c r="I32" s="183"/>
      <c r="J32" s="100"/>
      <c r="K32" s="92"/>
      <c r="L32" s="169"/>
      <c r="M32" s="355"/>
      <c r="N32" s="97"/>
      <c r="O32" s="183"/>
    </row>
    <row r="33" spans="1:15" s="54" customFormat="1" ht="18" customHeight="1">
      <c r="A33" s="86"/>
      <c r="B33" s="89"/>
      <c r="C33" s="44"/>
      <c r="D33" s="86"/>
      <c r="E33" s="92"/>
      <c r="F33" s="44"/>
      <c r="G33" s="326" t="s">
        <v>344</v>
      </c>
      <c r="H33" s="332">
        <f>SUM(H27:H32)</f>
        <v>340</v>
      </c>
      <c r="I33" s="344">
        <f>SUM(I27:I32)</f>
        <v>0</v>
      </c>
      <c r="J33" s="100"/>
      <c r="K33" s="92"/>
      <c r="L33" s="169"/>
      <c r="M33" s="326" t="s">
        <v>344</v>
      </c>
      <c r="N33" s="332">
        <f>SUM(N27:N32)</f>
        <v>2960</v>
      </c>
      <c r="O33" s="344">
        <f>SUM(O27:O32)</f>
        <v>0</v>
      </c>
    </row>
    <row r="34" spans="1:15" s="54" customFormat="1" ht="18" customHeight="1">
      <c r="A34" s="86"/>
      <c r="B34" s="89"/>
      <c r="C34" s="169"/>
      <c r="D34" s="86"/>
      <c r="E34" s="92"/>
      <c r="F34" s="169"/>
      <c r="G34" s="102" t="s">
        <v>274</v>
      </c>
      <c r="H34" s="170"/>
      <c r="I34" s="166"/>
      <c r="J34" s="100"/>
      <c r="K34" s="92"/>
      <c r="L34" s="169"/>
      <c r="M34" s="102" t="s">
        <v>274</v>
      </c>
      <c r="N34" s="170"/>
      <c r="O34" s="166"/>
    </row>
    <row r="35" spans="1:15" s="54" customFormat="1" ht="18" customHeight="1">
      <c r="A35" s="86"/>
      <c r="B35" s="89"/>
      <c r="C35" s="169"/>
      <c r="D35" s="86"/>
      <c r="E35" s="92"/>
      <c r="F35" s="169"/>
      <c r="G35" s="403"/>
      <c r="H35" s="410"/>
      <c r="I35" s="44"/>
      <c r="J35" s="100"/>
      <c r="K35" s="92"/>
      <c r="L35" s="169"/>
      <c r="M35" s="100" t="s">
        <v>184</v>
      </c>
      <c r="N35" s="92">
        <v>650</v>
      </c>
      <c r="O35" s="44"/>
    </row>
    <row r="36" spans="1:15" s="54" customFormat="1" ht="18" customHeight="1">
      <c r="A36" s="86"/>
      <c r="B36" s="89"/>
      <c r="C36" s="169"/>
      <c r="D36" s="86"/>
      <c r="E36" s="92"/>
      <c r="F36" s="169"/>
      <c r="G36" s="403"/>
      <c r="H36" s="410"/>
      <c r="I36" s="44"/>
      <c r="J36" s="100"/>
      <c r="K36" s="92"/>
      <c r="L36" s="169"/>
      <c r="M36" s="100" t="s">
        <v>126</v>
      </c>
      <c r="N36" s="92">
        <v>830</v>
      </c>
      <c r="O36" s="44"/>
    </row>
    <row r="37" spans="1:15" s="54" customFormat="1" ht="18" customHeight="1">
      <c r="A37" s="86"/>
      <c r="B37" s="89"/>
      <c r="C37" s="169"/>
      <c r="D37" s="86"/>
      <c r="E37" s="92"/>
      <c r="F37" s="169"/>
      <c r="G37" s="411"/>
      <c r="H37" s="400"/>
      <c r="I37" s="169"/>
      <c r="J37" s="100"/>
      <c r="K37" s="92"/>
      <c r="L37" s="169"/>
      <c r="M37" s="100" t="s">
        <v>241</v>
      </c>
      <c r="N37" s="92">
        <v>1190</v>
      </c>
      <c r="O37" s="44"/>
    </row>
    <row r="38" spans="1:15" s="54" customFormat="1" ht="18" customHeight="1">
      <c r="A38" s="86"/>
      <c r="B38" s="89"/>
      <c r="C38" s="169"/>
      <c r="D38" s="86"/>
      <c r="E38" s="92"/>
      <c r="F38" s="169"/>
      <c r="G38" s="86"/>
      <c r="H38" s="92"/>
      <c r="I38" s="169"/>
      <c r="J38" s="100"/>
      <c r="K38" s="92"/>
      <c r="L38" s="169"/>
      <c r="M38" s="135"/>
      <c r="N38" s="290"/>
      <c r="O38" s="44"/>
    </row>
    <row r="39" spans="1:15" s="54" customFormat="1" ht="18" customHeight="1">
      <c r="A39" s="86"/>
      <c r="B39" s="89"/>
      <c r="C39" s="169"/>
      <c r="D39" s="86"/>
      <c r="E39" s="238"/>
      <c r="F39" s="169"/>
      <c r="G39" s="163"/>
      <c r="H39" s="232"/>
      <c r="I39" s="169"/>
      <c r="J39" s="100"/>
      <c r="K39" s="92"/>
      <c r="L39" s="169"/>
      <c r="M39" s="87"/>
      <c r="N39" s="43"/>
      <c r="O39" s="44"/>
    </row>
    <row r="40" spans="1:15" s="54" customFormat="1" ht="18" customHeight="1">
      <c r="A40" s="86"/>
      <c r="B40" s="89"/>
      <c r="C40" s="169"/>
      <c r="D40" s="86"/>
      <c r="E40" s="92"/>
      <c r="F40" s="169"/>
      <c r="G40" s="96"/>
      <c r="H40" s="97"/>
      <c r="I40" s="183"/>
      <c r="J40" s="100"/>
      <c r="K40" s="92"/>
      <c r="L40" s="169"/>
      <c r="M40" s="236"/>
      <c r="N40" s="97"/>
      <c r="O40" s="183"/>
    </row>
    <row r="41" spans="1:15" s="54" customFormat="1" ht="18" customHeight="1">
      <c r="A41" s="135"/>
      <c r="B41" s="92"/>
      <c r="C41" s="169"/>
      <c r="D41" s="300"/>
      <c r="E41" s="230"/>
      <c r="F41" s="231"/>
      <c r="G41" s="326" t="s">
        <v>344</v>
      </c>
      <c r="H41" s="332">
        <f>SUM(H35:H40)</f>
        <v>0</v>
      </c>
      <c r="I41" s="344">
        <f>SUM(I35:I40)</f>
        <v>0</v>
      </c>
      <c r="J41" s="135"/>
      <c r="K41" s="92"/>
      <c r="L41" s="169"/>
      <c r="M41" s="326" t="s">
        <v>344</v>
      </c>
      <c r="N41" s="332">
        <f>SUM(N35:N40)</f>
        <v>2670</v>
      </c>
      <c r="O41" s="344">
        <f>SUM(O35:O40)</f>
        <v>0</v>
      </c>
    </row>
    <row r="42" spans="1:15" s="54" customFormat="1" ht="18" customHeight="1">
      <c r="A42" s="86"/>
      <c r="B42" s="89"/>
      <c r="C42" s="169"/>
      <c r="D42" s="86"/>
      <c r="E42" s="238"/>
      <c r="F42" s="169"/>
      <c r="G42" s="163"/>
      <c r="H42" s="232"/>
      <c r="I42" s="169"/>
      <c r="J42" s="100"/>
      <c r="K42" s="92"/>
      <c r="L42" s="169"/>
      <c r="M42" s="87"/>
      <c r="N42" s="43"/>
      <c r="O42" s="201"/>
    </row>
    <row r="43" spans="1:15" s="54" customFormat="1" ht="18" customHeight="1">
      <c r="A43" s="45"/>
      <c r="B43" s="125"/>
      <c r="C43" s="234"/>
      <c r="D43" s="45"/>
      <c r="E43" s="101"/>
      <c r="F43" s="234"/>
      <c r="G43" s="45"/>
      <c r="H43" s="101"/>
      <c r="I43" s="234"/>
      <c r="J43" s="239"/>
      <c r="K43" s="101"/>
      <c r="L43" s="234"/>
      <c r="M43" s="239"/>
      <c r="N43" s="101"/>
      <c r="O43" s="234"/>
    </row>
    <row r="44" spans="1:15" s="54" customFormat="1" ht="18" customHeight="1" thickBot="1">
      <c r="A44" s="319" t="s">
        <v>19</v>
      </c>
      <c r="B44" s="107">
        <f>SUM(B27:B38)</f>
        <v>0</v>
      </c>
      <c r="C44" s="184">
        <f>SUM(C27:C38)</f>
        <v>0</v>
      </c>
      <c r="D44" s="319" t="s">
        <v>19</v>
      </c>
      <c r="E44" s="107">
        <f>SUM(E27:E38)</f>
        <v>220</v>
      </c>
      <c r="F44" s="184">
        <f>SUM(F27:F38)</f>
        <v>0</v>
      </c>
      <c r="G44" s="319" t="s">
        <v>19</v>
      </c>
      <c r="H44" s="107">
        <f>SUM(H33,H41)</f>
        <v>340</v>
      </c>
      <c r="I44" s="184">
        <f>SUM(I33,I41)</f>
        <v>0</v>
      </c>
      <c r="J44" s="319"/>
      <c r="K44" s="107"/>
      <c r="L44" s="184"/>
      <c r="M44" s="319" t="s">
        <v>19</v>
      </c>
      <c r="N44" s="107">
        <f>SUM(N33,N41)</f>
        <v>5630</v>
      </c>
      <c r="O44" s="184">
        <f>SUM(O33,O41)</f>
        <v>0</v>
      </c>
    </row>
    <row r="45" s="54" customFormat="1" ht="15" customHeight="1" thickBot="1">
      <c r="M45" s="153"/>
    </row>
    <row r="46" spans="1:15" s="1" customFormat="1" ht="17.25" customHeight="1" thickBot="1">
      <c r="A46" s="67" t="s">
        <v>452</v>
      </c>
      <c r="B46" s="68"/>
      <c r="C46" s="69">
        <v>44206</v>
      </c>
      <c r="D46" s="70" t="s">
        <v>128</v>
      </c>
      <c r="E46" s="71"/>
      <c r="F46" s="128" t="s">
        <v>1</v>
      </c>
      <c r="G46" s="129">
        <f>B70+E70+H70+K70+N70</f>
        <v>9240</v>
      </c>
      <c r="H46" s="74" t="s">
        <v>2</v>
      </c>
      <c r="I46" s="75">
        <f>C70+F70+I70+L70+O70</f>
        <v>0</v>
      </c>
      <c r="J46" s="76"/>
      <c r="K46" s="287"/>
      <c r="L46" s="288"/>
      <c r="M46" s="288"/>
      <c r="N46" s="288"/>
      <c r="O46" s="288"/>
    </row>
    <row r="47" spans="1:15" s="54" customFormat="1" ht="5.25" customHeight="1" thickBo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1:15" s="54" customFormat="1" ht="18" customHeight="1">
      <c r="A48" s="46" t="s">
        <v>217</v>
      </c>
      <c r="B48" s="47"/>
      <c r="C48" s="51"/>
      <c r="D48" s="47" t="s">
        <v>218</v>
      </c>
      <c r="E48" s="47"/>
      <c r="F48" s="51"/>
      <c r="G48" s="455" t="s">
        <v>219</v>
      </c>
      <c r="H48" s="463"/>
      <c r="I48" s="464"/>
      <c r="J48" s="47" t="s">
        <v>172</v>
      </c>
      <c r="K48" s="47"/>
      <c r="L48" s="51"/>
      <c r="M48" s="47" t="s">
        <v>220</v>
      </c>
      <c r="N48" s="47"/>
      <c r="O48" s="51"/>
    </row>
    <row r="49" spans="1:15" s="1" customFormat="1" ht="18.75" customHeight="1">
      <c r="A49" s="81" t="s">
        <v>3</v>
      </c>
      <c r="B49" s="82" t="s">
        <v>259</v>
      </c>
      <c r="C49" s="185" t="s">
        <v>258</v>
      </c>
      <c r="D49" s="81" t="s">
        <v>3</v>
      </c>
      <c r="E49" s="82" t="s">
        <v>259</v>
      </c>
      <c r="F49" s="185" t="s">
        <v>258</v>
      </c>
      <c r="G49" s="81" t="s">
        <v>3</v>
      </c>
      <c r="H49" s="82" t="s">
        <v>259</v>
      </c>
      <c r="I49" s="185" t="s">
        <v>258</v>
      </c>
      <c r="J49" s="81" t="s">
        <v>3</v>
      </c>
      <c r="K49" s="82" t="s">
        <v>259</v>
      </c>
      <c r="L49" s="83" t="s">
        <v>258</v>
      </c>
      <c r="M49" s="177" t="s">
        <v>3</v>
      </c>
      <c r="N49" s="82" t="s">
        <v>259</v>
      </c>
      <c r="O49" s="185" t="s">
        <v>258</v>
      </c>
    </row>
    <row r="50" spans="1:15" s="1" customFormat="1" ht="18.75" customHeight="1">
      <c r="A50" s="164" t="s">
        <v>283</v>
      </c>
      <c r="B50" s="331"/>
      <c r="C50" s="165"/>
      <c r="D50" s="164" t="s">
        <v>283</v>
      </c>
      <c r="E50" s="331"/>
      <c r="F50" s="165"/>
      <c r="G50" s="164" t="s">
        <v>283</v>
      </c>
      <c r="H50" s="331"/>
      <c r="I50" s="165"/>
      <c r="J50" s="164"/>
      <c r="K50" s="335"/>
      <c r="L50" s="178"/>
      <c r="M50" s="164" t="s">
        <v>283</v>
      </c>
      <c r="N50" s="331"/>
      <c r="O50" s="165"/>
    </row>
    <row r="51" spans="1:15" s="54" customFormat="1" ht="18" customHeight="1">
      <c r="A51" s="86" t="s">
        <v>388</v>
      </c>
      <c r="B51" s="89">
        <v>280</v>
      </c>
      <c r="C51" s="44"/>
      <c r="D51" s="86" t="s">
        <v>422</v>
      </c>
      <c r="E51" s="92">
        <v>690</v>
      </c>
      <c r="F51" s="44"/>
      <c r="G51" s="86" t="s">
        <v>130</v>
      </c>
      <c r="H51" s="92">
        <v>790</v>
      </c>
      <c r="I51" s="44"/>
      <c r="J51" s="210"/>
      <c r="K51" s="92"/>
      <c r="L51" s="44"/>
      <c r="M51" s="100" t="s">
        <v>131</v>
      </c>
      <c r="N51" s="92">
        <v>290</v>
      </c>
      <c r="O51" s="44"/>
    </row>
    <row r="52" spans="1:15" s="54" customFormat="1" ht="18" customHeight="1">
      <c r="A52" s="210"/>
      <c r="B52" s="89"/>
      <c r="C52" s="44"/>
      <c r="D52" s="86"/>
      <c r="E52" s="92"/>
      <c r="F52" s="44"/>
      <c r="G52" s="86"/>
      <c r="H52" s="92"/>
      <c r="I52" s="44"/>
      <c r="J52" s="86"/>
      <c r="K52" s="92"/>
      <c r="L52" s="390"/>
      <c r="M52" s="100" t="s">
        <v>132</v>
      </c>
      <c r="N52" s="92">
        <v>1300</v>
      </c>
      <c r="O52" s="44"/>
    </row>
    <row r="53" spans="1:15" s="54" customFormat="1" ht="18" customHeight="1">
      <c r="A53" s="86"/>
      <c r="B53" s="89"/>
      <c r="C53" s="44"/>
      <c r="D53" s="86"/>
      <c r="E53" s="92">
        <v>0</v>
      </c>
      <c r="F53" s="44">
        <v>0</v>
      </c>
      <c r="G53" s="86"/>
      <c r="H53" s="92"/>
      <c r="I53" s="44"/>
      <c r="J53" s="86"/>
      <c r="K53" s="92"/>
      <c r="L53" s="44"/>
      <c r="M53" s="121" t="s">
        <v>302</v>
      </c>
      <c r="N53" s="92">
        <v>1280</v>
      </c>
      <c r="O53" s="44"/>
    </row>
    <row r="54" spans="1:15" s="54" customFormat="1" ht="18" customHeight="1">
      <c r="A54" s="86"/>
      <c r="B54" s="89"/>
      <c r="C54" s="44"/>
      <c r="D54" s="86"/>
      <c r="E54" s="92"/>
      <c r="F54" s="44"/>
      <c r="G54" s="86"/>
      <c r="H54" s="92"/>
      <c r="I54" s="44"/>
      <c r="J54" s="105"/>
      <c r="K54" s="92"/>
      <c r="L54" s="44"/>
      <c r="M54" s="100" t="s">
        <v>129</v>
      </c>
      <c r="N54" s="92">
        <v>1710</v>
      </c>
      <c r="O54" s="44"/>
    </row>
    <row r="55" spans="1:15" s="54" customFormat="1" ht="18" customHeight="1">
      <c r="A55" s="86"/>
      <c r="B55" s="89"/>
      <c r="C55" s="44"/>
      <c r="D55" s="86"/>
      <c r="E55" s="92"/>
      <c r="F55" s="44"/>
      <c r="G55" s="86"/>
      <c r="H55" s="92"/>
      <c r="I55" s="44"/>
      <c r="J55" s="105"/>
      <c r="K55" s="92"/>
      <c r="L55" s="44"/>
      <c r="M55" s="100" t="s">
        <v>133</v>
      </c>
      <c r="N55" s="92">
        <v>880</v>
      </c>
      <c r="O55" s="44"/>
    </row>
    <row r="56" spans="1:15" s="54" customFormat="1" ht="18" customHeight="1">
      <c r="A56" s="86"/>
      <c r="B56" s="89"/>
      <c r="C56" s="44"/>
      <c r="D56" s="86"/>
      <c r="E56" s="92"/>
      <c r="F56" s="44"/>
      <c r="G56" s="86"/>
      <c r="H56" s="92"/>
      <c r="I56" s="44"/>
      <c r="J56" s="105"/>
      <c r="K56" s="92"/>
      <c r="L56" s="44"/>
      <c r="M56" s="100"/>
      <c r="N56" s="92"/>
      <c r="O56" s="44"/>
    </row>
    <row r="57" spans="1:15" s="54" customFormat="1" ht="18" customHeight="1">
      <c r="A57" s="86"/>
      <c r="B57" s="89"/>
      <c r="C57" s="44"/>
      <c r="D57" s="86"/>
      <c r="E57" s="92"/>
      <c r="F57" s="44"/>
      <c r="G57" s="86"/>
      <c r="H57" s="92"/>
      <c r="I57" s="44"/>
      <c r="J57" s="105"/>
      <c r="K57" s="92"/>
      <c r="L57" s="44"/>
      <c r="M57" s="100"/>
      <c r="N57" s="92"/>
      <c r="O57" s="44"/>
    </row>
    <row r="58" spans="1:15" s="54" customFormat="1" ht="18" customHeight="1">
      <c r="A58" s="86"/>
      <c r="B58" s="89"/>
      <c r="C58" s="44"/>
      <c r="D58" s="86"/>
      <c r="E58" s="92"/>
      <c r="F58" s="44"/>
      <c r="G58" s="86"/>
      <c r="H58" s="92"/>
      <c r="I58" s="44"/>
      <c r="J58" s="105"/>
      <c r="K58" s="92"/>
      <c r="L58" s="44"/>
      <c r="M58" s="121"/>
      <c r="N58" s="92"/>
      <c r="O58" s="44"/>
    </row>
    <row r="59" spans="1:15" s="54" customFormat="1" ht="18" customHeight="1">
      <c r="A59" s="86"/>
      <c r="B59" s="89"/>
      <c r="C59" s="44"/>
      <c r="D59" s="86"/>
      <c r="E59" s="92"/>
      <c r="F59" s="44"/>
      <c r="G59" s="86"/>
      <c r="H59" s="92"/>
      <c r="I59" s="44"/>
      <c r="J59" s="105"/>
      <c r="K59" s="92"/>
      <c r="L59" s="44"/>
      <c r="M59" s="100"/>
      <c r="N59" s="357"/>
      <c r="O59" s="44"/>
    </row>
    <row r="60" spans="1:15" s="54" customFormat="1" ht="18" customHeight="1">
      <c r="A60" s="86"/>
      <c r="B60" s="89"/>
      <c r="C60" s="44"/>
      <c r="D60" s="86"/>
      <c r="E60" s="92"/>
      <c r="F60" s="44"/>
      <c r="G60" s="86"/>
      <c r="H60" s="92"/>
      <c r="I60" s="44"/>
      <c r="J60" s="105"/>
      <c r="K60" s="92"/>
      <c r="L60" s="44"/>
      <c r="M60" s="326" t="s">
        <v>344</v>
      </c>
      <c r="N60" s="332">
        <f>SUM(N51:N59)</f>
        <v>5460</v>
      </c>
      <c r="O60" s="344">
        <f>SUM(O51:O59)</f>
        <v>0</v>
      </c>
    </row>
    <row r="61" spans="1:15" s="54" customFormat="1" ht="18" customHeight="1">
      <c r="A61" s="86"/>
      <c r="B61" s="89"/>
      <c r="C61" s="44"/>
      <c r="D61" s="86"/>
      <c r="E61" s="92"/>
      <c r="F61" s="44"/>
      <c r="G61" s="86"/>
      <c r="H61" s="92"/>
      <c r="I61" s="44"/>
      <c r="J61" s="86"/>
      <c r="K61" s="92"/>
      <c r="L61" s="44"/>
      <c r="M61" s="102" t="s">
        <v>275</v>
      </c>
      <c r="N61" s="170"/>
      <c r="O61" s="166"/>
    </row>
    <row r="62" spans="1:15" s="54" customFormat="1" ht="18" customHeight="1">
      <c r="A62" s="86"/>
      <c r="B62" s="89"/>
      <c r="C62" s="44"/>
      <c r="D62" s="86"/>
      <c r="E62" s="92"/>
      <c r="F62" s="44"/>
      <c r="G62" s="86"/>
      <c r="H62" s="92"/>
      <c r="I62" s="44"/>
      <c r="J62" s="86"/>
      <c r="K62" s="92"/>
      <c r="L62" s="44"/>
      <c r="M62" s="100" t="s">
        <v>339</v>
      </c>
      <c r="N62" s="92">
        <v>1030</v>
      </c>
      <c r="O62" s="44"/>
    </row>
    <row r="63" spans="1:15" s="54" customFormat="1" ht="18" customHeight="1">
      <c r="A63" s="86"/>
      <c r="B63" s="89"/>
      <c r="C63" s="169"/>
      <c r="D63" s="86"/>
      <c r="E63" s="92"/>
      <c r="F63" s="169"/>
      <c r="G63" s="86"/>
      <c r="H63" s="92"/>
      <c r="I63" s="169"/>
      <c r="J63" s="86"/>
      <c r="K63" s="92"/>
      <c r="L63" s="169"/>
      <c r="M63" s="100" t="s">
        <v>122</v>
      </c>
      <c r="N63" s="92">
        <v>990</v>
      </c>
      <c r="O63" s="44"/>
    </row>
    <row r="64" spans="1:15" s="54" customFormat="1" ht="18" customHeight="1">
      <c r="A64" s="86"/>
      <c r="B64" s="89"/>
      <c r="C64" s="169"/>
      <c r="D64" s="86"/>
      <c r="E64" s="227"/>
      <c r="F64" s="169"/>
      <c r="G64" s="86"/>
      <c r="H64" s="92"/>
      <c r="I64" s="169"/>
      <c r="J64" s="86"/>
      <c r="K64" s="92"/>
      <c r="L64" s="169"/>
      <c r="M64" s="135"/>
      <c r="N64" s="301"/>
      <c r="O64" s="44"/>
    </row>
    <row r="65" spans="1:15" s="54" customFormat="1" ht="18" customHeight="1">
      <c r="A65" s="86"/>
      <c r="B65" s="89"/>
      <c r="C65" s="169"/>
      <c r="D65" s="86"/>
      <c r="E65" s="92"/>
      <c r="F65" s="169"/>
      <c r="G65" s="86"/>
      <c r="H65" s="92"/>
      <c r="I65" s="169"/>
      <c r="J65" s="86"/>
      <c r="K65" s="92"/>
      <c r="L65" s="169"/>
      <c r="M65" s="87"/>
      <c r="N65" s="43"/>
      <c r="O65" s="44"/>
    </row>
    <row r="66" spans="1:15" s="54" customFormat="1" ht="18" customHeight="1">
      <c r="A66" s="86"/>
      <c r="B66" s="89"/>
      <c r="C66" s="169"/>
      <c r="D66" s="86"/>
      <c r="E66" s="92"/>
      <c r="F66" s="169"/>
      <c r="G66" s="86"/>
      <c r="H66" s="92"/>
      <c r="I66" s="169"/>
      <c r="J66" s="86"/>
      <c r="K66" s="92"/>
      <c r="L66" s="169"/>
      <c r="M66" s="356"/>
      <c r="N66" s="97"/>
      <c r="O66" s="44"/>
    </row>
    <row r="67" spans="1:15" s="54" customFormat="1" ht="18" customHeight="1">
      <c r="A67" s="86"/>
      <c r="B67" s="89"/>
      <c r="C67" s="169"/>
      <c r="D67" s="86"/>
      <c r="E67" s="92"/>
      <c r="F67" s="169"/>
      <c r="G67" s="86"/>
      <c r="H67" s="92"/>
      <c r="I67" s="169"/>
      <c r="J67" s="86"/>
      <c r="K67" s="92"/>
      <c r="L67" s="169"/>
      <c r="M67" s="326" t="s">
        <v>344</v>
      </c>
      <c r="N67" s="332">
        <f>SUM(N62:N66)</f>
        <v>2020</v>
      </c>
      <c r="O67" s="344">
        <f>SUM(O62:O66)</f>
        <v>0</v>
      </c>
    </row>
    <row r="68" spans="1:15" s="54" customFormat="1" ht="18" customHeight="1">
      <c r="A68" s="86"/>
      <c r="B68" s="89"/>
      <c r="C68" s="169"/>
      <c r="D68" s="86"/>
      <c r="E68" s="92"/>
      <c r="F68" s="169"/>
      <c r="G68" s="86"/>
      <c r="H68" s="92"/>
      <c r="I68" s="169"/>
      <c r="J68" s="86"/>
      <c r="K68" s="92"/>
      <c r="L68" s="169"/>
      <c r="M68" s="87"/>
      <c r="N68" s="43"/>
      <c r="O68" s="201"/>
    </row>
    <row r="69" spans="1:15" s="54" customFormat="1" ht="18" customHeight="1">
      <c r="A69" s="45"/>
      <c r="B69" s="125"/>
      <c r="C69" s="234"/>
      <c r="D69" s="45"/>
      <c r="E69" s="101"/>
      <c r="F69" s="234"/>
      <c r="G69" s="45"/>
      <c r="H69" s="101"/>
      <c r="I69" s="234"/>
      <c r="J69" s="96"/>
      <c r="K69" s="97"/>
      <c r="L69" s="234"/>
      <c r="M69" s="239"/>
      <c r="N69" s="101"/>
      <c r="O69" s="234"/>
    </row>
    <row r="70" spans="1:15" s="54" customFormat="1" ht="18" customHeight="1" thickBot="1">
      <c r="A70" s="319" t="s">
        <v>19</v>
      </c>
      <c r="B70" s="107">
        <f>SUM(B51:B63)</f>
        <v>280</v>
      </c>
      <c r="C70" s="184">
        <f>SUM(C51:C63)</f>
        <v>0</v>
      </c>
      <c r="D70" s="319" t="s">
        <v>19</v>
      </c>
      <c r="E70" s="107">
        <f>SUM(E51:E63)</f>
        <v>690</v>
      </c>
      <c r="F70" s="184">
        <f>SUM(F51:F63)</f>
        <v>0</v>
      </c>
      <c r="G70" s="319" t="s">
        <v>19</v>
      </c>
      <c r="H70" s="107">
        <f>SUM(H51:H63)</f>
        <v>790</v>
      </c>
      <c r="I70" s="184">
        <f>SUM(I51:I63)</f>
        <v>0</v>
      </c>
      <c r="J70" s="319"/>
      <c r="K70" s="107"/>
      <c r="L70" s="184"/>
      <c r="M70" s="345" t="s">
        <v>19</v>
      </c>
      <c r="N70" s="107">
        <f>SUM(N60,N67)</f>
        <v>7480</v>
      </c>
      <c r="O70" s="184">
        <f>SUM(O60,O67)</f>
        <v>0</v>
      </c>
    </row>
    <row r="71" s="54" customFormat="1" ht="15" customHeight="1">
      <c r="M71" s="153"/>
    </row>
    <row r="72" s="54" customFormat="1" ht="15" customHeight="1">
      <c r="M72" s="153"/>
    </row>
    <row r="73" s="54" customFormat="1" ht="15" customHeight="1">
      <c r="M73" s="153"/>
    </row>
    <row r="74" s="54" customFormat="1" ht="15" customHeight="1">
      <c r="M74" s="153"/>
    </row>
  </sheetData>
  <sheetProtection/>
  <mergeCells count="4">
    <mergeCell ref="E2:G2"/>
    <mergeCell ref="G6:I6"/>
    <mergeCell ref="G24:I24"/>
    <mergeCell ref="G48:I48"/>
  </mergeCells>
  <conditionalFormatting sqref="C8:C19 F8:F19 I8:I19 L8:L19 O8:O19 C26:C43 F26:F43 I26:I32 I34:I40 L26:L43 O26:O32 O34:O40 C50:C69 F50:F69 I50:I69 L50:L69 O50:O59 O61:O66">
    <cfRule type="cellIs" priority="1" dxfId="16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pane ySplit="2" topLeftCell="A3" activePane="bottomLeft" state="frozen"/>
      <selection pane="topLeft" activeCell="A4" sqref="A4"/>
      <selection pane="bottomLeft" activeCell="I28" sqref="I28"/>
    </sheetView>
  </sheetViews>
  <sheetFormatPr defaultColWidth="9.00390625" defaultRowHeight="13.5"/>
  <cols>
    <col min="1" max="1" width="9.875" style="80" customWidth="1"/>
    <col min="2" max="3" width="9.00390625" style="80" customWidth="1"/>
    <col min="4" max="4" width="9.875" style="80" customWidth="1"/>
    <col min="5" max="6" width="9.00390625" style="80" customWidth="1"/>
    <col min="7" max="7" width="9.875" style="80" customWidth="1"/>
    <col min="8" max="9" width="9.00390625" style="80" customWidth="1"/>
    <col min="10" max="10" width="9.875" style="80" customWidth="1"/>
    <col min="11" max="12" width="9.00390625" style="80" customWidth="1"/>
    <col min="13" max="13" width="9.875" style="80" customWidth="1"/>
    <col min="14" max="15" width="9.00390625" style="80" customWidth="1"/>
    <col min="16" max="16" width="3.25390625" style="80" customWidth="1"/>
    <col min="17" max="16384" width="9.00390625" style="80" customWidth="1"/>
  </cols>
  <sheetData>
    <row r="1" spans="1:15" s="54" customFormat="1" ht="16.5" customHeight="1">
      <c r="A1" s="46" t="s">
        <v>145</v>
      </c>
      <c r="B1" s="47"/>
      <c r="C1" s="47"/>
      <c r="D1" s="48"/>
      <c r="E1" s="47" t="s">
        <v>253</v>
      </c>
      <c r="F1" s="47"/>
      <c r="G1" s="48"/>
      <c r="H1" s="49" t="s">
        <v>0</v>
      </c>
      <c r="I1" s="47" t="s">
        <v>146</v>
      </c>
      <c r="J1" s="48"/>
      <c r="K1" s="50" t="s">
        <v>147</v>
      </c>
      <c r="L1" s="51"/>
      <c r="M1" s="52"/>
      <c r="N1" s="53"/>
      <c r="O1" s="1"/>
    </row>
    <row r="2" spans="1:15" s="54" customFormat="1" ht="34.5" customHeight="1" thickBot="1">
      <c r="A2" s="55">
        <f>'大分市（旧・新）'!$A$2</f>
        <v>0</v>
      </c>
      <c r="B2" s="56"/>
      <c r="C2" s="57"/>
      <c r="D2" s="58"/>
      <c r="E2" s="458" t="str">
        <f>'大分市（旧・新）'!$E$2</f>
        <v>令和　　年　　月　　日</v>
      </c>
      <c r="F2" s="459"/>
      <c r="G2" s="460"/>
      <c r="H2" s="59">
        <f>'大分市（旧・新）'!$H$2</f>
        <v>0</v>
      </c>
      <c r="I2" s="60">
        <f>'大分市（旧・新）'!I2</f>
        <v>0</v>
      </c>
      <c r="J2" s="61"/>
      <c r="K2" s="62"/>
      <c r="L2" s="63"/>
      <c r="M2" s="2"/>
      <c r="N2" s="64"/>
      <c r="O2" s="1"/>
    </row>
    <row r="3" spans="13:15" s="54" customFormat="1" ht="15" customHeight="1" thickBot="1">
      <c r="M3" s="65"/>
      <c r="N3" s="66"/>
      <c r="O3" s="327" t="s">
        <v>340</v>
      </c>
    </row>
    <row r="4" spans="1:15" s="1" customFormat="1" ht="17.25" customHeight="1" thickBot="1">
      <c r="A4" s="67" t="s">
        <v>452</v>
      </c>
      <c r="B4" s="68"/>
      <c r="C4" s="69" t="s">
        <v>159</v>
      </c>
      <c r="D4" s="70" t="s">
        <v>134</v>
      </c>
      <c r="E4" s="71"/>
      <c r="F4" s="128" t="s">
        <v>1</v>
      </c>
      <c r="G4" s="129">
        <f>B20+E20+H20+K20+N20</f>
        <v>4000</v>
      </c>
      <c r="H4" s="74" t="s">
        <v>2</v>
      </c>
      <c r="I4" s="75">
        <f>C20+F20+I20+L20+O20</f>
        <v>0</v>
      </c>
      <c r="J4" s="76"/>
      <c r="K4" s="77" t="s">
        <v>148</v>
      </c>
      <c r="L4" s="78">
        <f>SUM(I4,I22)</f>
        <v>0</v>
      </c>
      <c r="M4" s="24"/>
      <c r="N4" s="225"/>
      <c r="O4" s="328" t="s">
        <v>341</v>
      </c>
    </row>
    <row r="5" spans="1:15" s="54" customFormat="1" ht="5.2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54" customFormat="1" ht="18" customHeight="1">
      <c r="A6" s="46" t="s">
        <v>221</v>
      </c>
      <c r="B6" s="47"/>
      <c r="C6" s="51"/>
      <c r="D6" s="47" t="s">
        <v>222</v>
      </c>
      <c r="E6" s="47"/>
      <c r="F6" s="51"/>
      <c r="G6" s="47" t="s">
        <v>223</v>
      </c>
      <c r="H6" s="47"/>
      <c r="I6" s="51"/>
      <c r="J6" s="47" t="s">
        <v>172</v>
      </c>
      <c r="K6" s="47"/>
      <c r="L6" s="51"/>
      <c r="M6" s="47" t="s">
        <v>224</v>
      </c>
      <c r="N6" s="47"/>
      <c r="O6" s="51"/>
    </row>
    <row r="7" spans="1:15" s="1" customFormat="1" ht="15" customHeight="1">
      <c r="A7" s="130" t="s">
        <v>3</v>
      </c>
      <c r="B7" s="82" t="s">
        <v>259</v>
      </c>
      <c r="C7" s="185" t="s">
        <v>258</v>
      </c>
      <c r="D7" s="130" t="s">
        <v>3</v>
      </c>
      <c r="E7" s="82" t="s">
        <v>259</v>
      </c>
      <c r="F7" s="185" t="s">
        <v>258</v>
      </c>
      <c r="G7" s="130" t="s">
        <v>3</v>
      </c>
      <c r="H7" s="82" t="s">
        <v>259</v>
      </c>
      <c r="I7" s="185" t="s">
        <v>258</v>
      </c>
      <c r="J7" s="81" t="s">
        <v>3</v>
      </c>
      <c r="K7" s="82" t="s">
        <v>259</v>
      </c>
      <c r="L7" s="83" t="s">
        <v>258</v>
      </c>
      <c r="M7" s="130" t="s">
        <v>3</v>
      </c>
      <c r="N7" s="82" t="s">
        <v>259</v>
      </c>
      <c r="O7" s="185" t="s">
        <v>258</v>
      </c>
    </row>
    <row r="8" spans="1:15" s="54" customFormat="1" ht="18" customHeight="1">
      <c r="A8" s="132" t="s">
        <v>389</v>
      </c>
      <c r="B8" s="418">
        <v>170</v>
      </c>
      <c r="C8" s="44"/>
      <c r="D8" s="132" t="s">
        <v>423</v>
      </c>
      <c r="E8" s="43">
        <v>470</v>
      </c>
      <c r="F8" s="44"/>
      <c r="G8" s="132" t="s">
        <v>135</v>
      </c>
      <c r="H8" s="43">
        <v>410</v>
      </c>
      <c r="I8" s="44"/>
      <c r="J8" s="280"/>
      <c r="K8" s="101">
        <v>0</v>
      </c>
      <c r="L8" s="44"/>
      <c r="M8" s="202" t="s">
        <v>136</v>
      </c>
      <c r="N8" s="92">
        <v>260</v>
      </c>
      <c r="O8" s="44"/>
    </row>
    <row r="9" spans="1:15" s="54" customFormat="1" ht="18" customHeight="1">
      <c r="A9" s="240"/>
      <c r="B9" s="89"/>
      <c r="C9" s="44"/>
      <c r="D9" s="135"/>
      <c r="E9" s="92"/>
      <c r="F9" s="44"/>
      <c r="G9" s="135"/>
      <c r="H9" s="92"/>
      <c r="I9" s="44"/>
      <c r="J9" s="86"/>
      <c r="K9" s="92"/>
      <c r="L9" s="44"/>
      <c r="M9" s="282" t="s">
        <v>426</v>
      </c>
      <c r="N9" s="92">
        <v>1230</v>
      </c>
      <c r="O9" s="44"/>
    </row>
    <row r="10" spans="1:15" s="54" customFormat="1" ht="18" customHeight="1">
      <c r="A10" s="135"/>
      <c r="B10" s="89"/>
      <c r="C10" s="44"/>
      <c r="D10" s="135"/>
      <c r="E10" s="92"/>
      <c r="F10" s="44"/>
      <c r="G10" s="135"/>
      <c r="H10" s="92"/>
      <c r="I10" s="44"/>
      <c r="J10" s="86"/>
      <c r="K10" s="92"/>
      <c r="L10" s="44"/>
      <c r="M10" s="282" t="s">
        <v>390</v>
      </c>
      <c r="N10" s="92">
        <v>1460</v>
      </c>
      <c r="O10" s="44"/>
    </row>
    <row r="11" spans="1:15" s="54" customFormat="1" ht="18" customHeight="1">
      <c r="A11" s="135"/>
      <c r="B11" s="89"/>
      <c r="C11" s="44"/>
      <c r="D11" s="135"/>
      <c r="E11" s="92"/>
      <c r="F11" s="44"/>
      <c r="G11" s="135"/>
      <c r="H11" s="92"/>
      <c r="I11" s="44"/>
      <c r="J11" s="105"/>
      <c r="K11" s="106"/>
      <c r="L11" s="44"/>
      <c r="M11" s="282"/>
      <c r="N11" s="92"/>
      <c r="O11" s="44"/>
    </row>
    <row r="12" spans="1:15" s="54" customFormat="1" ht="18" customHeight="1">
      <c r="A12" s="135"/>
      <c r="B12" s="89"/>
      <c r="C12" s="44"/>
      <c r="D12" s="135"/>
      <c r="E12" s="92"/>
      <c r="F12" s="44"/>
      <c r="G12" s="135"/>
      <c r="H12" s="92"/>
      <c r="I12" s="44"/>
      <c r="J12" s="105"/>
      <c r="K12" s="106"/>
      <c r="L12" s="44"/>
      <c r="M12" s="282"/>
      <c r="N12" s="92"/>
      <c r="O12" s="44"/>
    </row>
    <row r="13" spans="1:15" s="54" customFormat="1" ht="18" customHeight="1">
      <c r="A13" s="135"/>
      <c r="B13" s="89"/>
      <c r="C13" s="44"/>
      <c r="D13" s="135"/>
      <c r="E13" s="92"/>
      <c r="F13" s="44"/>
      <c r="G13" s="135"/>
      <c r="H13" s="92"/>
      <c r="I13" s="44"/>
      <c r="J13" s="105"/>
      <c r="K13" s="106"/>
      <c r="L13" s="44"/>
      <c r="M13" s="282"/>
      <c r="N13" s="92"/>
      <c r="O13" s="44"/>
    </row>
    <row r="14" spans="1:15" s="54" customFormat="1" ht="18" customHeight="1">
      <c r="A14" s="135"/>
      <c r="B14" s="89"/>
      <c r="C14" s="44"/>
      <c r="D14" s="135"/>
      <c r="E14" s="92"/>
      <c r="F14" s="44"/>
      <c r="G14" s="135"/>
      <c r="H14" s="92"/>
      <c r="I14" s="44"/>
      <c r="J14" s="105"/>
      <c r="K14" s="106"/>
      <c r="L14" s="44"/>
      <c r="M14" s="202"/>
      <c r="N14" s="92"/>
      <c r="O14" s="44"/>
    </row>
    <row r="15" spans="1:15" s="54" customFormat="1" ht="18" customHeight="1">
      <c r="A15" s="135"/>
      <c r="B15" s="89"/>
      <c r="C15" s="44"/>
      <c r="D15" s="135"/>
      <c r="E15" s="92"/>
      <c r="F15" s="44"/>
      <c r="G15" s="135"/>
      <c r="H15" s="92"/>
      <c r="I15" s="44"/>
      <c r="J15" s="105"/>
      <c r="K15" s="106"/>
      <c r="L15" s="44"/>
      <c r="M15" s="202"/>
      <c r="N15" s="92"/>
      <c r="O15" s="44"/>
    </row>
    <row r="16" spans="1:15" s="54" customFormat="1" ht="18" customHeight="1">
      <c r="A16" s="135"/>
      <c r="B16" s="89"/>
      <c r="C16" s="44"/>
      <c r="D16" s="135"/>
      <c r="E16" s="92"/>
      <c r="F16" s="44"/>
      <c r="G16" s="135"/>
      <c r="H16" s="92"/>
      <c r="I16" s="44"/>
      <c r="J16" s="105"/>
      <c r="K16" s="106"/>
      <c r="L16" s="44"/>
      <c r="M16" s="282"/>
      <c r="N16" s="92"/>
      <c r="O16" s="44"/>
    </row>
    <row r="17" spans="1:15" s="54" customFormat="1" ht="18" customHeight="1">
      <c r="A17" s="135"/>
      <c r="B17" s="89"/>
      <c r="C17" s="44"/>
      <c r="D17" s="135"/>
      <c r="E17" s="92"/>
      <c r="F17" s="44"/>
      <c r="G17" s="135"/>
      <c r="H17" s="92"/>
      <c r="I17" s="44"/>
      <c r="J17" s="105"/>
      <c r="K17" s="106"/>
      <c r="L17" s="44"/>
      <c r="M17" s="281"/>
      <c r="N17" s="92"/>
      <c r="O17" s="44"/>
    </row>
    <row r="18" spans="1:15" s="54" customFormat="1" ht="18" customHeight="1">
      <c r="A18" s="135"/>
      <c r="B18" s="89"/>
      <c r="C18" s="44"/>
      <c r="D18" s="135"/>
      <c r="E18" s="92"/>
      <c r="F18" s="44"/>
      <c r="G18" s="135"/>
      <c r="H18" s="92"/>
      <c r="I18" s="44"/>
      <c r="J18" s="105"/>
      <c r="K18" s="106"/>
      <c r="L18" s="44"/>
      <c r="M18" s="282"/>
      <c r="N18" s="92"/>
      <c r="O18" s="44"/>
    </row>
    <row r="19" spans="1:15" s="54" customFormat="1" ht="18" customHeight="1">
      <c r="A19" s="146"/>
      <c r="B19" s="125"/>
      <c r="C19" s="234"/>
      <c r="D19" s="146"/>
      <c r="E19" s="101"/>
      <c r="F19" s="234"/>
      <c r="G19" s="146"/>
      <c r="H19" s="101"/>
      <c r="I19" s="234"/>
      <c r="J19" s="124"/>
      <c r="K19" s="111"/>
      <c r="L19" s="234"/>
      <c r="M19" s="148"/>
      <c r="N19" s="101"/>
      <c r="O19" s="234"/>
    </row>
    <row r="20" spans="1:15" s="54" customFormat="1" ht="18" customHeight="1" thickBot="1">
      <c r="A20" s="338" t="s">
        <v>19</v>
      </c>
      <c r="B20" s="107">
        <f>SUM(B8:B15)</f>
        <v>170</v>
      </c>
      <c r="C20" s="184">
        <f>SUM(C8:C15)</f>
        <v>0</v>
      </c>
      <c r="D20" s="338" t="s">
        <v>19</v>
      </c>
      <c r="E20" s="107">
        <f>SUM(E8:E15)</f>
        <v>470</v>
      </c>
      <c r="F20" s="184">
        <f>SUM(F8:F15)</f>
        <v>0</v>
      </c>
      <c r="G20" s="338" t="s">
        <v>19</v>
      </c>
      <c r="H20" s="107">
        <f>SUM(H8:H15)</f>
        <v>410</v>
      </c>
      <c r="I20" s="184">
        <f>SUM(I8:I15)</f>
        <v>0</v>
      </c>
      <c r="J20" s="319"/>
      <c r="K20" s="107">
        <f>SUM(K8:K15)</f>
        <v>0</v>
      </c>
      <c r="L20" s="184">
        <f>SUM(L8:L15)</f>
        <v>0</v>
      </c>
      <c r="M20" s="354" t="s">
        <v>19</v>
      </c>
      <c r="N20" s="107">
        <f>SUM(N8:N15)</f>
        <v>2950</v>
      </c>
      <c r="O20" s="184">
        <f>SUM(O8:O15)</f>
        <v>0</v>
      </c>
    </row>
    <row r="21" s="54" customFormat="1" ht="15" customHeight="1" thickBot="1">
      <c r="M21" s="153"/>
    </row>
    <row r="22" spans="1:15" s="1" customFormat="1" ht="17.25" customHeight="1" thickBot="1">
      <c r="A22" s="67" t="s">
        <v>452</v>
      </c>
      <c r="B22" s="68"/>
      <c r="C22" s="69" t="s">
        <v>160</v>
      </c>
      <c r="D22" s="70" t="s">
        <v>137</v>
      </c>
      <c r="E22" s="71"/>
      <c r="F22" s="128" t="s">
        <v>1</v>
      </c>
      <c r="G22" s="129">
        <f>B58+E58+H58+K38+K58+N58</f>
        <v>16760</v>
      </c>
      <c r="H22" s="74" t="s">
        <v>2</v>
      </c>
      <c r="I22" s="75">
        <f>C58+F58+I58+L38+L58+O58</f>
        <v>0</v>
      </c>
      <c r="J22" s="76"/>
      <c r="K22" s="287"/>
      <c r="L22" s="289"/>
      <c r="M22" s="289"/>
      <c r="N22" s="289"/>
      <c r="O22" s="289"/>
    </row>
    <row r="23" spans="1:15" s="54" customFormat="1" ht="5.25" customHeight="1" thickBo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s="54" customFormat="1" ht="18" customHeight="1">
      <c r="A24" s="46" t="s">
        <v>168</v>
      </c>
      <c r="B24" s="47"/>
      <c r="C24" s="51"/>
      <c r="D24" s="47" t="s">
        <v>169</v>
      </c>
      <c r="E24" s="47"/>
      <c r="F24" s="51"/>
      <c r="G24" s="455" t="s">
        <v>170</v>
      </c>
      <c r="H24" s="463"/>
      <c r="I24" s="464"/>
      <c r="J24" s="47" t="s">
        <v>172</v>
      </c>
      <c r="K24" s="47"/>
      <c r="L24" s="51"/>
      <c r="M24" s="47" t="s">
        <v>171</v>
      </c>
      <c r="N24" s="47"/>
      <c r="O24" s="51"/>
    </row>
    <row r="25" spans="1:15" s="1" customFormat="1" ht="15" customHeight="1">
      <c r="A25" s="130" t="s">
        <v>3</v>
      </c>
      <c r="B25" s="131" t="s">
        <v>259</v>
      </c>
      <c r="C25" s="83" t="s">
        <v>258</v>
      </c>
      <c r="D25" s="130" t="s">
        <v>3</v>
      </c>
      <c r="E25" s="131" t="s">
        <v>259</v>
      </c>
      <c r="F25" s="83" t="s">
        <v>258</v>
      </c>
      <c r="G25" s="130" t="s">
        <v>3</v>
      </c>
      <c r="H25" s="131" t="s">
        <v>259</v>
      </c>
      <c r="I25" s="83" t="s">
        <v>258</v>
      </c>
      <c r="J25" s="81" t="s">
        <v>3</v>
      </c>
      <c r="K25" s="82" t="s">
        <v>259</v>
      </c>
      <c r="L25" s="83" t="s">
        <v>258</v>
      </c>
      <c r="M25" s="130" t="s">
        <v>3</v>
      </c>
      <c r="N25" s="131" t="s">
        <v>259</v>
      </c>
      <c r="O25" s="83" t="s">
        <v>258</v>
      </c>
    </row>
    <row r="26" spans="1:15" s="1" customFormat="1" ht="18.75" customHeight="1">
      <c r="A26" s="164" t="s">
        <v>282</v>
      </c>
      <c r="B26" s="331"/>
      <c r="C26" s="165"/>
      <c r="D26" s="164" t="s">
        <v>282</v>
      </c>
      <c r="E26" s="331"/>
      <c r="F26" s="165"/>
      <c r="G26" s="164" t="s">
        <v>282</v>
      </c>
      <c r="H26" s="331"/>
      <c r="I26" s="165"/>
      <c r="J26" s="164"/>
      <c r="K26" s="331"/>
      <c r="L26" s="165"/>
      <c r="M26" s="164" t="s">
        <v>282</v>
      </c>
      <c r="N26" s="331"/>
      <c r="O26" s="165"/>
    </row>
    <row r="27" spans="1:15" s="54" customFormat="1" ht="18" customHeight="1">
      <c r="A27" s="42" t="s">
        <v>391</v>
      </c>
      <c r="B27" s="84">
        <v>610</v>
      </c>
      <c r="C27" s="44"/>
      <c r="D27" s="454" t="s">
        <v>450</v>
      </c>
      <c r="E27" s="43">
        <v>190</v>
      </c>
      <c r="F27" s="44"/>
      <c r="G27" s="42" t="s">
        <v>138</v>
      </c>
      <c r="H27" s="43">
        <v>1400</v>
      </c>
      <c r="I27" s="44"/>
      <c r="J27" s="87"/>
      <c r="K27" s="43"/>
      <c r="L27" s="44"/>
      <c r="M27" s="453" t="s">
        <v>449</v>
      </c>
      <c r="N27" s="134">
        <v>400</v>
      </c>
      <c r="O27" s="44"/>
    </row>
    <row r="28" spans="1:15" s="54" customFormat="1" ht="18" customHeight="1">
      <c r="A28" s="42" t="s">
        <v>392</v>
      </c>
      <c r="B28" s="84">
        <v>510</v>
      </c>
      <c r="C28" s="44"/>
      <c r="D28" s="436"/>
      <c r="E28" s="43"/>
      <c r="F28" s="44"/>
      <c r="G28" s="42" t="s">
        <v>350</v>
      </c>
      <c r="H28" s="43">
        <v>1930</v>
      </c>
      <c r="I28" s="44"/>
      <c r="J28" s="87"/>
      <c r="K28" s="43"/>
      <c r="L28" s="44"/>
      <c r="M28" s="138" t="s">
        <v>280</v>
      </c>
      <c r="N28" s="134">
        <v>2930</v>
      </c>
      <c r="O28" s="44"/>
    </row>
    <row r="29" spans="1:15" s="54" customFormat="1" ht="18" customHeight="1">
      <c r="A29" s="42"/>
      <c r="B29" s="84"/>
      <c r="C29" s="44"/>
      <c r="D29" s="93"/>
      <c r="E29" s="43"/>
      <c r="F29" s="44"/>
      <c r="G29" s="99"/>
      <c r="H29" s="167"/>
      <c r="I29" s="44"/>
      <c r="J29" s="247"/>
      <c r="K29" s="248"/>
      <c r="L29" s="44"/>
      <c r="M29" s="138" t="s">
        <v>139</v>
      </c>
      <c r="N29" s="134">
        <v>1610</v>
      </c>
      <c r="O29" s="44"/>
    </row>
    <row r="30" spans="1:15" s="54" customFormat="1" ht="18" customHeight="1">
      <c r="A30" s="42"/>
      <c r="B30" s="84"/>
      <c r="C30" s="44"/>
      <c r="D30" s="93"/>
      <c r="E30" s="43"/>
      <c r="F30" s="44"/>
      <c r="G30" s="42"/>
      <c r="H30" s="92"/>
      <c r="I30" s="44"/>
      <c r="J30" s="247"/>
      <c r="K30" s="248"/>
      <c r="L30" s="44"/>
      <c r="M30" s="87" t="s">
        <v>140</v>
      </c>
      <c r="N30" s="43">
        <v>2030</v>
      </c>
      <c r="O30" s="44"/>
    </row>
    <row r="31" spans="1:15" s="54" customFormat="1" ht="18" customHeight="1">
      <c r="A31" s="42"/>
      <c r="B31" s="84"/>
      <c r="C31" s="44"/>
      <c r="D31" s="42"/>
      <c r="E31" s="43"/>
      <c r="F31" s="44"/>
      <c r="G31" s="102"/>
      <c r="H31" s="243"/>
      <c r="I31" s="44"/>
      <c r="J31" s="87"/>
      <c r="K31" s="43"/>
      <c r="L31" s="110"/>
      <c r="M31" s="87" t="s">
        <v>141</v>
      </c>
      <c r="N31" s="43">
        <v>520</v>
      </c>
      <c r="O31" s="44"/>
    </row>
    <row r="32" spans="1:15" s="54" customFormat="1" ht="18" customHeight="1">
      <c r="A32" s="42"/>
      <c r="B32" s="84"/>
      <c r="C32" s="110"/>
      <c r="D32" s="93"/>
      <c r="E32" s="43"/>
      <c r="F32" s="110"/>
      <c r="G32" s="383"/>
      <c r="H32" s="43"/>
      <c r="I32" s="110"/>
      <c r="J32" s="87"/>
      <c r="K32" s="43"/>
      <c r="L32" s="110"/>
      <c r="M32" s="135"/>
      <c r="N32" s="295"/>
      <c r="O32" s="44"/>
    </row>
    <row r="33" spans="1:15" s="54" customFormat="1" ht="18" customHeight="1">
      <c r="A33" s="42"/>
      <c r="B33" s="84"/>
      <c r="C33" s="110"/>
      <c r="D33" s="42"/>
      <c r="E33" s="43"/>
      <c r="F33" s="110"/>
      <c r="G33" s="99"/>
      <c r="H33" s="167"/>
      <c r="I33" s="110"/>
      <c r="J33" s="138"/>
      <c r="K33" s="134"/>
      <c r="L33" s="110"/>
      <c r="M33" s="138"/>
      <c r="N33" s="134"/>
      <c r="O33" s="44"/>
    </row>
    <row r="34" spans="1:15" s="54" customFormat="1" ht="18" customHeight="1">
      <c r="A34" s="42"/>
      <c r="B34" s="84"/>
      <c r="C34" s="110"/>
      <c r="D34" s="93"/>
      <c r="E34" s="43"/>
      <c r="F34" s="110"/>
      <c r="G34" s="42"/>
      <c r="H34" s="43"/>
      <c r="I34" s="110"/>
      <c r="J34" s="87"/>
      <c r="K34" s="43"/>
      <c r="L34" s="110"/>
      <c r="M34" s="135"/>
      <c r="N34" s="134"/>
      <c r="O34" s="44"/>
    </row>
    <row r="35" spans="1:15" s="54" customFormat="1" ht="18" customHeight="1">
      <c r="A35" s="42"/>
      <c r="B35" s="84"/>
      <c r="C35" s="110"/>
      <c r="D35" s="93"/>
      <c r="E35" s="43"/>
      <c r="F35" s="110"/>
      <c r="G35" s="42"/>
      <c r="H35" s="43"/>
      <c r="I35" s="110"/>
      <c r="J35" s="87"/>
      <c r="K35" s="43"/>
      <c r="L35" s="110"/>
      <c r="M35" s="135"/>
      <c r="N35" s="134"/>
      <c r="O35" s="44"/>
    </row>
    <row r="36" spans="1:15" s="54" customFormat="1" ht="18" customHeight="1">
      <c r="A36" s="42"/>
      <c r="B36" s="84"/>
      <c r="C36" s="110"/>
      <c r="D36" s="93"/>
      <c r="E36" s="43"/>
      <c r="F36" s="110"/>
      <c r="G36" s="42"/>
      <c r="H36" s="43"/>
      <c r="I36" s="110"/>
      <c r="J36" s="135"/>
      <c r="K36" s="163"/>
      <c r="L36" s="110"/>
      <c r="M36" s="135"/>
      <c r="N36" s="163"/>
      <c r="O36" s="110"/>
    </row>
    <row r="37" spans="1:15" s="54" customFormat="1" ht="18" customHeight="1">
      <c r="A37" s="42"/>
      <c r="B37" s="84"/>
      <c r="C37" s="110"/>
      <c r="D37" s="42"/>
      <c r="E37" s="43"/>
      <c r="F37" s="110"/>
      <c r="G37" s="42"/>
      <c r="H37" s="43"/>
      <c r="I37" s="110"/>
      <c r="J37" s="233"/>
      <c r="K37" s="252"/>
      <c r="L37" s="115"/>
      <c r="M37" s="239"/>
      <c r="N37" s="101"/>
      <c r="O37" s="115"/>
    </row>
    <row r="38" spans="1:15" s="54" customFormat="1" ht="18" customHeight="1">
      <c r="A38" s="132"/>
      <c r="B38" s="133"/>
      <c r="C38" s="110"/>
      <c r="D38" s="132"/>
      <c r="E38" s="134"/>
      <c r="F38" s="110"/>
      <c r="G38" s="42"/>
      <c r="H38" s="43"/>
      <c r="I38" s="110"/>
      <c r="J38" s="450"/>
      <c r="K38" s="163"/>
      <c r="L38" s="166"/>
      <c r="M38" s="326" t="s">
        <v>344</v>
      </c>
      <c r="N38" s="332">
        <f>SUM(N27:N37)</f>
        <v>7490</v>
      </c>
      <c r="O38" s="329">
        <f>SUM(O27:O37)</f>
        <v>0</v>
      </c>
    </row>
    <row r="39" spans="1:15" s="54" customFormat="1" ht="18" customHeight="1">
      <c r="A39" s="132"/>
      <c r="B39" s="133"/>
      <c r="C39" s="110"/>
      <c r="D39" s="132"/>
      <c r="E39" s="134"/>
      <c r="F39" s="110"/>
      <c r="G39" s="42"/>
      <c r="H39" s="43"/>
      <c r="I39" s="110"/>
      <c r="J39" s="135"/>
      <c r="K39" s="163"/>
      <c r="L39" s="166"/>
      <c r="M39" s="102" t="s">
        <v>276</v>
      </c>
      <c r="N39" s="358"/>
      <c r="O39" s="110"/>
    </row>
    <row r="40" spans="1:15" s="54" customFormat="1" ht="18" customHeight="1">
      <c r="A40" s="132"/>
      <c r="B40" s="133"/>
      <c r="C40" s="110"/>
      <c r="D40" s="132"/>
      <c r="E40" s="134"/>
      <c r="F40" s="110"/>
      <c r="G40" s="132"/>
      <c r="H40" s="134"/>
      <c r="I40" s="110"/>
      <c r="J40" s="447"/>
      <c r="K40" s="448"/>
      <c r="L40" s="449"/>
      <c r="M40" s="260" t="s">
        <v>142</v>
      </c>
      <c r="N40" s="43">
        <v>190</v>
      </c>
      <c r="O40" s="44"/>
    </row>
    <row r="41" spans="1:15" s="54" customFormat="1" ht="18" customHeight="1">
      <c r="A41" s="132"/>
      <c r="B41" s="133"/>
      <c r="C41" s="110"/>
      <c r="D41" s="132"/>
      <c r="E41" s="134"/>
      <c r="F41" s="110"/>
      <c r="G41" s="132"/>
      <c r="H41" s="134"/>
      <c r="I41" s="110"/>
      <c r="J41" s="135"/>
      <c r="K41" s="163"/>
      <c r="L41" s="166"/>
      <c r="M41" s="87" t="s">
        <v>330</v>
      </c>
      <c r="N41" s="43">
        <v>400</v>
      </c>
      <c r="O41" s="44"/>
    </row>
    <row r="42" spans="1:15" s="54" customFormat="1" ht="18" customHeight="1">
      <c r="A42" s="132"/>
      <c r="B42" s="133"/>
      <c r="C42" s="110"/>
      <c r="D42" s="132"/>
      <c r="E42" s="134"/>
      <c r="F42" s="110"/>
      <c r="G42" s="246"/>
      <c r="H42" s="244"/>
      <c r="I42" s="245"/>
      <c r="J42" s="256"/>
      <c r="K42" s="43"/>
      <c r="L42" s="44"/>
      <c r="M42" s="412" t="s">
        <v>393</v>
      </c>
      <c r="N42" s="43">
        <v>1550</v>
      </c>
      <c r="O42" s="44"/>
    </row>
    <row r="43" spans="1:15" s="54" customFormat="1" ht="18" customHeight="1">
      <c r="A43" s="132"/>
      <c r="B43" s="133"/>
      <c r="C43" s="110"/>
      <c r="D43" s="132"/>
      <c r="E43" s="134"/>
      <c r="F43" s="110"/>
      <c r="G43" s="246"/>
      <c r="H43" s="244"/>
      <c r="I43" s="245"/>
      <c r="J43" s="256"/>
      <c r="K43" s="43"/>
      <c r="L43" s="44"/>
      <c r="M43" s="138" t="s">
        <v>143</v>
      </c>
      <c r="N43" s="134">
        <v>470</v>
      </c>
      <c r="O43" s="44"/>
    </row>
    <row r="44" spans="1:15" s="54" customFormat="1" ht="18" customHeight="1">
      <c r="A44" s="132"/>
      <c r="B44" s="133"/>
      <c r="C44" s="110"/>
      <c r="D44" s="132"/>
      <c r="E44" s="134"/>
      <c r="F44" s="110"/>
      <c r="G44" s="132"/>
      <c r="H44" s="134"/>
      <c r="I44" s="110"/>
      <c r="J44" s="283"/>
      <c r="K44" s="43"/>
      <c r="L44" s="44"/>
      <c r="M44" s="384" t="s">
        <v>348</v>
      </c>
      <c r="N44" s="134">
        <v>280</v>
      </c>
      <c r="O44" s="44"/>
    </row>
    <row r="45" spans="1:15" s="54" customFormat="1" ht="18" customHeight="1">
      <c r="A45" s="132"/>
      <c r="B45" s="133"/>
      <c r="C45" s="110"/>
      <c r="D45" s="132"/>
      <c r="E45" s="134"/>
      <c r="F45" s="110"/>
      <c r="G45" s="132"/>
      <c r="H45" s="134"/>
      <c r="I45" s="110"/>
      <c r="J45" s="138"/>
      <c r="K45" s="134"/>
      <c r="L45" s="44"/>
      <c r="M45" s="384" t="s">
        <v>349</v>
      </c>
      <c r="N45" s="134">
        <v>290</v>
      </c>
      <c r="O45" s="44"/>
    </row>
    <row r="46" spans="1:15" s="54" customFormat="1" ht="18" customHeight="1">
      <c r="A46" s="132"/>
      <c r="B46" s="133"/>
      <c r="C46" s="110"/>
      <c r="D46" s="132"/>
      <c r="E46" s="134"/>
      <c r="F46" s="110"/>
      <c r="G46" s="132"/>
      <c r="H46" s="134"/>
      <c r="I46" s="110"/>
      <c r="J46" s="138"/>
      <c r="K46" s="134"/>
      <c r="L46" s="44"/>
      <c r="M46" s="138" t="s">
        <v>394</v>
      </c>
      <c r="N46" s="134">
        <v>1100</v>
      </c>
      <c r="O46" s="44"/>
    </row>
    <row r="47" spans="1:15" s="54" customFormat="1" ht="18" customHeight="1">
      <c r="A47" s="132"/>
      <c r="B47" s="133"/>
      <c r="C47" s="110"/>
      <c r="D47" s="132"/>
      <c r="E47" s="134"/>
      <c r="F47" s="110"/>
      <c r="G47" s="135"/>
      <c r="H47" s="163"/>
      <c r="I47" s="110"/>
      <c r="J47" s="138"/>
      <c r="K47" s="134"/>
      <c r="L47" s="44"/>
      <c r="M47" s="138" t="s">
        <v>144</v>
      </c>
      <c r="N47" s="134">
        <v>350</v>
      </c>
      <c r="O47" s="44"/>
    </row>
    <row r="48" spans="1:15" s="54" customFormat="1" ht="18" customHeight="1">
      <c r="A48" s="132"/>
      <c r="B48" s="133"/>
      <c r="C48" s="110"/>
      <c r="D48" s="132"/>
      <c r="E48" s="134"/>
      <c r="F48" s="110"/>
      <c r="G48" s="132"/>
      <c r="H48" s="134"/>
      <c r="I48" s="110"/>
      <c r="J48" s="138"/>
      <c r="K48" s="134"/>
      <c r="L48" s="44"/>
      <c r="M48" s="138"/>
      <c r="N48" s="134"/>
      <c r="O48" s="44"/>
    </row>
    <row r="49" spans="1:15" s="54" customFormat="1" ht="18" customHeight="1">
      <c r="A49" s="132"/>
      <c r="B49" s="133"/>
      <c r="C49" s="110"/>
      <c r="D49" s="132"/>
      <c r="E49" s="134"/>
      <c r="F49" s="110"/>
      <c r="G49" s="132"/>
      <c r="H49" s="134"/>
      <c r="I49" s="110"/>
      <c r="J49" s="138"/>
      <c r="K49" s="134"/>
      <c r="L49" s="110"/>
      <c r="M49" s="260"/>
      <c r="N49" s="43"/>
      <c r="O49" s="44"/>
    </row>
    <row r="50" spans="1:15" s="54" customFormat="1" ht="18" customHeight="1">
      <c r="A50" s="132"/>
      <c r="B50" s="133"/>
      <c r="C50" s="110"/>
      <c r="D50" s="132"/>
      <c r="E50" s="134"/>
      <c r="F50" s="110"/>
      <c r="G50" s="132"/>
      <c r="H50" s="134"/>
      <c r="I50" s="110"/>
      <c r="J50" s="138"/>
      <c r="K50" s="134"/>
      <c r="L50" s="110"/>
      <c r="M50" s="260"/>
      <c r="N50" s="43"/>
      <c r="O50" s="44"/>
    </row>
    <row r="51" spans="1:15" s="54" customFormat="1" ht="18" customHeight="1">
      <c r="A51" s="132"/>
      <c r="B51" s="133"/>
      <c r="C51" s="110"/>
      <c r="D51" s="132"/>
      <c r="E51" s="134"/>
      <c r="F51" s="110"/>
      <c r="G51" s="132"/>
      <c r="H51" s="134"/>
      <c r="I51" s="110"/>
      <c r="J51" s="138"/>
      <c r="K51" s="134"/>
      <c r="L51" s="110"/>
      <c r="M51" s="260"/>
      <c r="N51" s="43"/>
      <c r="O51" s="44"/>
    </row>
    <row r="52" spans="1:15" s="54" customFormat="1" ht="18" customHeight="1">
      <c r="A52" s="132"/>
      <c r="B52" s="133"/>
      <c r="C52" s="110"/>
      <c r="D52" s="132"/>
      <c r="E52" s="134"/>
      <c r="F52" s="110"/>
      <c r="G52" s="132"/>
      <c r="H52" s="134"/>
      <c r="I52" s="110"/>
      <c r="J52" s="138"/>
      <c r="K52" s="134"/>
      <c r="L52" s="110"/>
      <c r="M52" s="138"/>
      <c r="N52" s="43"/>
      <c r="O52" s="44"/>
    </row>
    <row r="53" spans="1:15" s="54" customFormat="1" ht="18" customHeight="1">
      <c r="A53" s="132"/>
      <c r="B53" s="133"/>
      <c r="C53" s="110"/>
      <c r="D53" s="132"/>
      <c r="E53" s="134"/>
      <c r="F53" s="110"/>
      <c r="G53" s="132"/>
      <c r="H53" s="134"/>
      <c r="I53" s="110"/>
      <c r="J53" s="138"/>
      <c r="K53" s="134"/>
      <c r="L53" s="110"/>
      <c r="M53" s="383"/>
      <c r="N53" s="43"/>
      <c r="O53" s="44"/>
    </row>
    <row r="54" spans="1:15" s="54" customFormat="1" ht="18" customHeight="1">
      <c r="A54" s="132"/>
      <c r="B54" s="133"/>
      <c r="C54" s="110"/>
      <c r="D54" s="132"/>
      <c r="E54" s="134"/>
      <c r="F54" s="110"/>
      <c r="G54" s="132"/>
      <c r="H54" s="134"/>
      <c r="I54" s="110"/>
      <c r="J54" s="138"/>
      <c r="K54" s="134"/>
      <c r="L54" s="110"/>
      <c r="M54" s="383"/>
      <c r="N54" s="43"/>
      <c r="O54" s="44"/>
    </row>
    <row r="55" spans="1:15" s="54" customFormat="1" ht="18" customHeight="1">
      <c r="A55" s="132"/>
      <c r="B55" s="133"/>
      <c r="C55" s="110"/>
      <c r="D55" s="132"/>
      <c r="E55" s="134"/>
      <c r="F55" s="110"/>
      <c r="G55" s="132"/>
      <c r="H55" s="134"/>
      <c r="I55" s="110"/>
      <c r="J55" s="138"/>
      <c r="K55" s="134"/>
      <c r="L55" s="110"/>
      <c r="M55" s="148"/>
      <c r="N55" s="145"/>
      <c r="O55" s="115"/>
    </row>
    <row r="56" spans="1:15" s="54" customFormat="1" ht="18" customHeight="1">
      <c r="A56" s="132"/>
      <c r="B56" s="133"/>
      <c r="C56" s="110"/>
      <c r="D56" s="249"/>
      <c r="E56" s="134"/>
      <c r="F56" s="110"/>
      <c r="G56" s="132"/>
      <c r="H56" s="134"/>
      <c r="I56" s="110"/>
      <c r="J56" s="138"/>
      <c r="K56" s="134"/>
      <c r="L56" s="110"/>
      <c r="M56" s="326" t="s">
        <v>344</v>
      </c>
      <c r="N56" s="332">
        <f>SUM(N40:N48)</f>
        <v>4630</v>
      </c>
      <c r="O56" s="329">
        <f>SUM(O40:O48)</f>
        <v>0</v>
      </c>
    </row>
    <row r="57" spans="1:15" s="54" customFormat="1" ht="18" customHeight="1">
      <c r="A57" s="233"/>
      <c r="B57" s="250"/>
      <c r="C57" s="115"/>
      <c r="D57" s="251"/>
      <c r="E57" s="252"/>
      <c r="F57" s="115"/>
      <c r="G57" s="233"/>
      <c r="H57" s="252"/>
      <c r="I57" s="115"/>
      <c r="J57" s="236"/>
      <c r="K57" s="252"/>
      <c r="L57" s="115"/>
      <c r="M57" s="359"/>
      <c r="N57" s="360"/>
      <c r="O57" s="115"/>
    </row>
    <row r="58" spans="1:15" s="54" customFormat="1" ht="18" customHeight="1" thickBot="1">
      <c r="A58" s="338" t="s">
        <v>19</v>
      </c>
      <c r="B58" s="151">
        <f>SUM(B27:B40)</f>
        <v>1120</v>
      </c>
      <c r="C58" s="152">
        <f>SUM(C27:C40)</f>
        <v>0</v>
      </c>
      <c r="D58" s="338" t="s">
        <v>19</v>
      </c>
      <c r="E58" s="151">
        <f>SUM(E27:E40)</f>
        <v>190</v>
      </c>
      <c r="F58" s="152">
        <f>SUM(F27:F40)</f>
        <v>0</v>
      </c>
      <c r="G58" s="338" t="s">
        <v>19</v>
      </c>
      <c r="H58" s="151">
        <f>SUM(H27:H40)</f>
        <v>3330</v>
      </c>
      <c r="I58" s="152">
        <f>SUM(I27:I40)</f>
        <v>0</v>
      </c>
      <c r="J58" s="338"/>
      <c r="K58" s="151">
        <f>SUM(K42:K46)</f>
        <v>0</v>
      </c>
      <c r="L58" s="152">
        <f>SUM(L42:L46)</f>
        <v>0</v>
      </c>
      <c r="M58" s="338" t="s">
        <v>19</v>
      </c>
      <c r="N58" s="151">
        <f>SUM(N38,N56)</f>
        <v>12120</v>
      </c>
      <c r="O58" s="152">
        <f>SUM(O38,O56)</f>
        <v>0</v>
      </c>
    </row>
    <row r="59" s="54" customFormat="1" ht="15" customHeight="1">
      <c r="M59" s="253"/>
    </row>
  </sheetData>
  <sheetProtection/>
  <mergeCells count="2">
    <mergeCell ref="E2:G2"/>
    <mergeCell ref="G24:I24"/>
  </mergeCells>
  <conditionalFormatting sqref="C8:C19 F8:F19 I8:I19 O8:O19 C26:C57 I26:I57 L26:L37 O26:O37 O39:O55 L8:L19 L41:L57 F26:F57">
    <cfRule type="cellIs" priority="2" dxfId="16" operator="greaterThan" stopIfTrue="1">
      <formula>B8</formula>
    </cfRule>
  </conditionalFormatting>
  <conditionalFormatting sqref="L39">
    <cfRule type="cellIs" priority="1" dxfId="16" operator="greaterThan" stopIfTrue="1">
      <formula>K39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No.6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58" workbookViewId="0" topLeftCell="A1">
      <selection activeCell="K17" sqref="K17"/>
    </sheetView>
  </sheetViews>
  <sheetFormatPr defaultColWidth="9.00390625" defaultRowHeight="13.5"/>
  <cols>
    <col min="1" max="1" width="23.625" style="3" customWidth="1"/>
    <col min="2" max="15" width="12.125" style="3" customWidth="1"/>
    <col min="16" max="16384" width="9.00390625" style="3" customWidth="1"/>
  </cols>
  <sheetData>
    <row r="1" spans="1:15" s="4" customFormat="1" ht="18" customHeight="1">
      <c r="A1" s="25" t="s">
        <v>161</v>
      </c>
      <c r="B1" s="26"/>
      <c r="C1" s="26"/>
      <c r="D1" s="27"/>
      <c r="E1" s="470" t="s">
        <v>162</v>
      </c>
      <c r="F1" s="471"/>
      <c r="G1" s="472"/>
      <c r="H1" s="28" t="s">
        <v>0</v>
      </c>
      <c r="I1" s="28" t="s">
        <v>163</v>
      </c>
      <c r="J1" s="26"/>
      <c r="K1" s="28" t="s">
        <v>164</v>
      </c>
      <c r="L1" s="29"/>
      <c r="M1" s="3"/>
      <c r="N1" s="3"/>
      <c r="O1" s="3"/>
    </row>
    <row r="2" spans="1:15" ht="36" customHeight="1" thickBot="1">
      <c r="A2" s="465">
        <f>'大分市（旧・新）'!A2</f>
        <v>0</v>
      </c>
      <c r="B2" s="466"/>
      <c r="C2" s="466"/>
      <c r="D2" s="467"/>
      <c r="E2" s="473" t="str">
        <f>'大分市（旧・新）'!E2</f>
        <v>令和　　年　　月　　日</v>
      </c>
      <c r="F2" s="474"/>
      <c r="G2" s="475"/>
      <c r="H2" s="30">
        <f>'大分市（旧・新）'!H2</f>
        <v>0</v>
      </c>
      <c r="I2" s="39">
        <f>'大分市（旧・新）'!I2</f>
        <v>0</v>
      </c>
      <c r="J2" s="40"/>
      <c r="K2" s="31"/>
      <c r="L2" s="32"/>
      <c r="M2" s="2"/>
      <c r="N2" s="5"/>
      <c r="O2" s="1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N3" s="33"/>
      <c r="O3" s="373" t="s">
        <v>347</v>
      </c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34"/>
      <c r="O4" s="328" t="s">
        <v>346</v>
      </c>
    </row>
    <row r="5" spans="1:15" s="8" customFormat="1" ht="25.5" customHeight="1">
      <c r="A5" s="22" t="s">
        <v>165</v>
      </c>
      <c r="B5" s="23" t="s">
        <v>168</v>
      </c>
      <c r="C5" s="365"/>
      <c r="D5" s="21" t="s">
        <v>247</v>
      </c>
      <c r="E5" s="365"/>
      <c r="F5" s="21" t="s">
        <v>248</v>
      </c>
      <c r="G5" s="365"/>
      <c r="H5" s="468" t="s">
        <v>245</v>
      </c>
      <c r="I5" s="469"/>
      <c r="J5" s="468" t="s">
        <v>246</v>
      </c>
      <c r="K5" s="476"/>
      <c r="L5" s="20"/>
      <c r="M5" s="365"/>
      <c r="N5" s="20" t="s">
        <v>166</v>
      </c>
      <c r="O5" s="366"/>
    </row>
    <row r="6" spans="1:15" s="8" customFormat="1" ht="25.5" customHeight="1">
      <c r="A6" s="35"/>
      <c r="B6" s="363" t="s">
        <v>260</v>
      </c>
      <c r="C6" s="36" t="s">
        <v>258</v>
      </c>
      <c r="D6" s="364" t="s">
        <v>260</v>
      </c>
      <c r="E6" s="36" t="s">
        <v>258</v>
      </c>
      <c r="F6" s="364" t="s">
        <v>260</v>
      </c>
      <c r="G6" s="36" t="s">
        <v>258</v>
      </c>
      <c r="H6" s="364" t="s">
        <v>260</v>
      </c>
      <c r="I6" s="36" t="s">
        <v>258</v>
      </c>
      <c r="J6" s="364" t="s">
        <v>260</v>
      </c>
      <c r="K6" s="36" t="s">
        <v>258</v>
      </c>
      <c r="L6" s="364"/>
      <c r="M6" s="36"/>
      <c r="N6" s="364" t="s">
        <v>260</v>
      </c>
      <c r="O6" s="37" t="s">
        <v>258</v>
      </c>
    </row>
    <row r="7" spans="1:15" ht="25.5" customHeight="1">
      <c r="A7" s="38" t="s">
        <v>225</v>
      </c>
      <c r="B7" s="367">
        <f>'大分市（旧・新）'!B43</f>
        <v>5170</v>
      </c>
      <c r="C7" s="9">
        <f>'大分市（旧・新）'!C43</f>
        <v>0</v>
      </c>
      <c r="D7" s="368">
        <f>'大分市（旧・新）'!E43</f>
        <v>7840</v>
      </c>
      <c r="E7" s="9">
        <f>'大分市（旧・新）'!F43</f>
        <v>0</v>
      </c>
      <c r="F7" s="372">
        <f>'大分市（旧・新）'!H43</f>
        <v>13920</v>
      </c>
      <c r="G7" s="9">
        <f>'大分市（旧・新）'!I43</f>
        <v>0</v>
      </c>
      <c r="H7" s="372">
        <f>'大分市（旧・新）'!H69</f>
        <v>0</v>
      </c>
      <c r="I7" s="9">
        <f>'大分市（旧・新）'!I69</f>
        <v>0</v>
      </c>
      <c r="J7" s="372">
        <f>'大分市（旧・新）'!N69</f>
        <v>87950</v>
      </c>
      <c r="K7" s="9">
        <f>'大分市（旧・新）'!O69</f>
        <v>0</v>
      </c>
      <c r="L7" s="372">
        <f>'大分市（旧・新）'!B69</f>
        <v>0</v>
      </c>
      <c r="M7" s="9">
        <f>'大分市（旧・新）'!C69</f>
        <v>0</v>
      </c>
      <c r="N7" s="372">
        <f>SUM(B7+D7+F7+H7+J7+L7)</f>
        <v>114880</v>
      </c>
      <c r="O7" s="10">
        <f>SUM(C7+E7+G7+I7+K7+M7)</f>
        <v>0</v>
      </c>
    </row>
    <row r="8" spans="1:15" ht="25.5" customHeight="1">
      <c r="A8" s="16" t="s">
        <v>174</v>
      </c>
      <c r="B8" s="368">
        <f>'別府市・速見郡・由布市'!B32</f>
        <v>1950</v>
      </c>
      <c r="C8" s="41">
        <f>'別府市・速見郡・由布市'!C32</f>
        <v>0</v>
      </c>
      <c r="D8" s="367">
        <f>'別府市・速見郡・由布市'!E32</f>
        <v>1620</v>
      </c>
      <c r="E8" s="9">
        <f>'別府市・速見郡・由布市'!F32</f>
        <v>0</v>
      </c>
      <c r="F8" s="372">
        <f>'別府市・速見郡・由布市'!H32</f>
        <v>5060</v>
      </c>
      <c r="G8" s="9">
        <f>'別府市・速見郡・由布市'!I32</f>
        <v>0</v>
      </c>
      <c r="H8" s="372">
        <f>'別府市・速見郡・由布市'!K13</f>
        <v>0</v>
      </c>
      <c r="I8" s="9">
        <f>'別府市・速見郡・由布市'!L13</f>
        <v>0</v>
      </c>
      <c r="J8" s="372">
        <f>'別府市・速見郡・由布市'!N32</f>
        <v>19120</v>
      </c>
      <c r="K8" s="9">
        <f>'別府市・速見郡・由布市'!O32</f>
        <v>0</v>
      </c>
      <c r="L8" s="372">
        <f>'別府市・速見郡・由布市'!K32</f>
        <v>0</v>
      </c>
      <c r="M8" s="9">
        <f>'別府市・速見郡・由布市'!L32</f>
        <v>0</v>
      </c>
      <c r="N8" s="372">
        <f aca="true" t="shared" si="0" ref="N8:O30">SUM(B8+D8+F8+H8+J8+L8)</f>
        <v>27750</v>
      </c>
      <c r="O8" s="10">
        <f t="shared" si="0"/>
        <v>0</v>
      </c>
    </row>
    <row r="9" spans="1:15" ht="25.5" customHeight="1">
      <c r="A9" s="16" t="s">
        <v>226</v>
      </c>
      <c r="B9" s="368">
        <f>'別府市・速見郡・由布市'!B44</f>
        <v>100</v>
      </c>
      <c r="C9" s="41">
        <f>'別府市・速見郡・由布市'!C44</f>
        <v>0</v>
      </c>
      <c r="D9" s="367">
        <f>'別府市・速見郡・由布市'!E44</f>
        <v>690</v>
      </c>
      <c r="E9" s="9">
        <f>'別府市・速見郡・由布市'!F44</f>
        <v>0</v>
      </c>
      <c r="F9" s="372">
        <f>'別府市・速見郡・由布市'!H44</f>
        <v>530</v>
      </c>
      <c r="G9" s="9">
        <f>'別府市・速見郡・由布市'!I44</f>
        <v>0</v>
      </c>
      <c r="H9" s="372"/>
      <c r="I9" s="9"/>
      <c r="J9" s="372">
        <f>'別府市・速見郡・由布市'!N44</f>
        <v>4280</v>
      </c>
      <c r="K9" s="9">
        <f>'別府市・速見郡・由布市'!O44</f>
        <v>0</v>
      </c>
      <c r="L9" s="372">
        <f>'別府市・速見郡・由布市'!K44</f>
        <v>0</v>
      </c>
      <c r="M9" s="9">
        <f>'別府市・速見郡・由布市'!L44</f>
        <v>0</v>
      </c>
      <c r="N9" s="372">
        <f>SUM(B9+D9+F9+H9+J9+L9)</f>
        <v>5600</v>
      </c>
      <c r="O9" s="10">
        <f>SUM(C9+E9+G9+I9+K9+M9)</f>
        <v>0</v>
      </c>
    </row>
    <row r="10" spans="1:15" ht="25.5" customHeight="1">
      <c r="A10" s="17" t="s">
        <v>281</v>
      </c>
      <c r="B10" s="368">
        <f>'別府市・速見郡・由布市'!B61</f>
        <v>0</v>
      </c>
      <c r="C10" s="41">
        <f>'別府市・速見郡・由布市'!C61</f>
        <v>0</v>
      </c>
      <c r="D10" s="367">
        <f>'別府市・速見郡・由布市'!E61</f>
        <v>270</v>
      </c>
      <c r="E10" s="9">
        <f>'別府市・速見郡・由布市'!F61</f>
        <v>0</v>
      </c>
      <c r="F10" s="372">
        <f>'別府市・速見郡・由布市'!H61</f>
        <v>280</v>
      </c>
      <c r="G10" s="9">
        <f>'別府市・速見郡・由布市'!I61</f>
        <v>0</v>
      </c>
      <c r="H10" s="372"/>
      <c r="I10" s="9"/>
      <c r="J10" s="372">
        <f>'別府市・速見郡・由布市'!N61</f>
        <v>6070</v>
      </c>
      <c r="K10" s="9">
        <f>'別府市・速見郡・由布市'!O61</f>
        <v>0</v>
      </c>
      <c r="L10" s="372">
        <f>'別府市・速見郡・由布市'!K61</f>
        <v>0</v>
      </c>
      <c r="M10" s="9">
        <f>'別府市・速見郡・由布市'!L61</f>
        <v>0</v>
      </c>
      <c r="N10" s="368">
        <f t="shared" si="0"/>
        <v>6620</v>
      </c>
      <c r="O10" s="10">
        <f t="shared" si="0"/>
        <v>0</v>
      </c>
    </row>
    <row r="11" spans="1:15" ht="25.5" customHeight="1">
      <c r="A11" s="16" t="s">
        <v>175</v>
      </c>
      <c r="B11" s="368">
        <f>'宇佐市・中津市・豊後高田市'!B27</f>
        <v>860</v>
      </c>
      <c r="C11" s="362">
        <f>'宇佐市・中津市・豊後高田市'!C27</f>
        <v>0</v>
      </c>
      <c r="D11" s="367">
        <f>'宇佐市・中津市・豊後高田市'!E27</f>
        <v>840</v>
      </c>
      <c r="E11" s="9">
        <f>'宇佐市・中津市・豊後高田市'!F27</f>
        <v>0</v>
      </c>
      <c r="F11" s="372">
        <f>'宇佐市・中津市・豊後高田市'!H27</f>
        <v>2430</v>
      </c>
      <c r="G11" s="9">
        <f>'宇佐市・中津市・豊後高田市'!I27</f>
        <v>0</v>
      </c>
      <c r="H11" s="372">
        <f>'宇佐市・中津市・豊後高田市'!K16</f>
        <v>140</v>
      </c>
      <c r="I11" s="9">
        <f>'宇佐市・中津市・豊後高田市'!L16</f>
        <v>0</v>
      </c>
      <c r="J11" s="372">
        <f>'宇佐市・中津市・豊後高田市'!N27</f>
        <v>7000</v>
      </c>
      <c r="K11" s="9">
        <f>'宇佐市・中津市・豊後高田市'!O27</f>
        <v>0</v>
      </c>
      <c r="L11" s="372">
        <f>'宇佐市・中津市・豊後高田市'!K27</f>
        <v>0</v>
      </c>
      <c r="M11" s="9">
        <f>'宇佐市・中津市・豊後高田市'!L27</f>
        <v>0</v>
      </c>
      <c r="N11" s="372">
        <f t="shared" si="0"/>
        <v>11270</v>
      </c>
      <c r="O11" s="10">
        <f t="shared" si="0"/>
        <v>0</v>
      </c>
    </row>
    <row r="12" spans="1:15" ht="25.5" customHeight="1">
      <c r="A12" s="18" t="s">
        <v>227</v>
      </c>
      <c r="B12" s="368">
        <f>'宇佐市・中津市・豊後高田市'!B53</f>
        <v>2570</v>
      </c>
      <c r="C12" s="41">
        <f>'宇佐市・中津市・豊後高田市'!C53</f>
        <v>0</v>
      </c>
      <c r="D12" s="367">
        <f>'宇佐市・中津市・豊後高田市'!E53</f>
        <v>3670</v>
      </c>
      <c r="E12" s="9">
        <f>'宇佐市・中津市・豊後高田市'!F53</f>
        <v>0</v>
      </c>
      <c r="F12" s="372">
        <f>'宇佐市・中津市・豊後高田市'!H53</f>
        <v>3790</v>
      </c>
      <c r="G12" s="9">
        <f>'宇佐市・中津市・豊後高田市'!I53</f>
        <v>0</v>
      </c>
      <c r="H12" s="372">
        <f>'宇佐市・中津市・豊後高田市'!K41</f>
        <v>220</v>
      </c>
      <c r="I12" s="9">
        <f>'宇佐市・中津市・豊後高田市'!L41</f>
        <v>0</v>
      </c>
      <c r="J12" s="372">
        <f>'宇佐市・中津市・豊後高田市'!N53</f>
        <v>7890</v>
      </c>
      <c r="K12" s="9">
        <f>'宇佐市・中津市・豊後高田市'!O53</f>
        <v>0</v>
      </c>
      <c r="L12" s="372">
        <f>'宇佐市・中津市・豊後高田市'!K53</f>
        <v>0</v>
      </c>
      <c r="M12" s="9">
        <f>'宇佐市・中津市・豊後高田市'!L53</f>
        <v>0</v>
      </c>
      <c r="N12" s="372">
        <f t="shared" si="0"/>
        <v>18140</v>
      </c>
      <c r="O12" s="10">
        <f t="shared" si="0"/>
        <v>0</v>
      </c>
    </row>
    <row r="13" spans="1:15" ht="25.5" customHeight="1">
      <c r="A13" s="16" t="s">
        <v>228</v>
      </c>
      <c r="B13" s="368">
        <f>'宇佐市・中津市・豊後高田市'!B73</f>
        <v>100</v>
      </c>
      <c r="C13" s="41">
        <f>'宇佐市・中津市・豊後高田市'!C73</f>
        <v>0</v>
      </c>
      <c r="D13" s="367">
        <f>'宇佐市・中津市・豊後高田市'!E73</f>
        <v>250</v>
      </c>
      <c r="E13" s="9">
        <f>'宇佐市・中津市・豊後高田市'!F73</f>
        <v>0</v>
      </c>
      <c r="F13" s="372">
        <f>'宇佐市・中津市・豊後高田市'!H73</f>
        <v>1800</v>
      </c>
      <c r="G13" s="9">
        <f>'宇佐市・中津市・豊後高田市'!I73</f>
        <v>0</v>
      </c>
      <c r="H13" s="372">
        <f>'宇佐市・中津市・豊後高田市'!K65</f>
        <v>100</v>
      </c>
      <c r="I13" s="9">
        <f>'宇佐市・中津市・豊後高田市'!L65</f>
        <v>0</v>
      </c>
      <c r="J13" s="372">
        <f>'宇佐市・中津市・豊後高田市'!N73</f>
        <v>4160</v>
      </c>
      <c r="K13" s="9">
        <f>'宇佐市・中津市・豊後高田市'!O73</f>
        <v>0</v>
      </c>
      <c r="L13" s="372">
        <f>'宇佐市・中津市・豊後高田市'!K73</f>
        <v>0</v>
      </c>
      <c r="M13" s="9">
        <f>'宇佐市・中津市・豊後高田市'!L73</f>
        <v>0</v>
      </c>
      <c r="N13" s="372">
        <f t="shared" si="0"/>
        <v>6410</v>
      </c>
      <c r="O13" s="10">
        <f t="shared" si="0"/>
        <v>0</v>
      </c>
    </row>
    <row r="14" spans="1:15" ht="25.5" customHeight="1">
      <c r="A14" s="16" t="s">
        <v>229</v>
      </c>
      <c r="B14" s="368">
        <f>'東国東郡・国東市・杵築市・日田市・玖珠郡'!B10</f>
        <v>0</v>
      </c>
      <c r="C14" s="41">
        <f>'東国東郡・国東市・杵築市・日田市・玖珠郡'!C10</f>
        <v>0</v>
      </c>
      <c r="D14" s="367">
        <f>'東国東郡・国東市・杵築市・日田市・玖珠郡'!E10</f>
        <v>0</v>
      </c>
      <c r="E14" s="9">
        <f>'東国東郡・国東市・杵築市・日田市・玖珠郡'!F10</f>
        <v>0</v>
      </c>
      <c r="F14" s="372">
        <f>'東国東郡・国東市・杵築市・日田市・玖珠郡'!H10</f>
        <v>0</v>
      </c>
      <c r="G14" s="9">
        <f>'東国東郡・国東市・杵築市・日田市・玖珠郡'!I10</f>
        <v>0</v>
      </c>
      <c r="H14" s="372">
        <f>'東国東郡・国東市・杵築市・日田市・玖珠郡'!K10</f>
        <v>0</v>
      </c>
      <c r="I14" s="9">
        <f>'東国東郡・国東市・杵築市・日田市・玖珠郡'!L10</f>
        <v>0</v>
      </c>
      <c r="J14" s="372">
        <f>'東国東郡・国東市・杵築市・日田市・玖珠郡'!N10</f>
        <v>330</v>
      </c>
      <c r="K14" s="9">
        <f>'東国東郡・国東市・杵築市・日田市・玖珠郡'!O10</f>
        <v>0</v>
      </c>
      <c r="L14" s="372"/>
      <c r="M14" s="9"/>
      <c r="N14" s="372">
        <f t="shared" si="0"/>
        <v>330</v>
      </c>
      <c r="O14" s="10">
        <f t="shared" si="0"/>
        <v>0</v>
      </c>
    </row>
    <row r="15" spans="1:15" ht="25.5" customHeight="1">
      <c r="A15" s="16" t="s">
        <v>292</v>
      </c>
      <c r="B15" s="369">
        <f>'東国東郡・国東市・杵築市・日田市・玖珠郡'!B23</f>
        <v>0</v>
      </c>
      <c r="C15" s="11">
        <f>'東国東郡・国東市・杵築市・日田市・玖珠郡'!C23</f>
        <v>0</v>
      </c>
      <c r="D15" s="371">
        <f>'東国東郡・国東市・杵築市・日田市・玖珠郡'!E23</f>
        <v>0</v>
      </c>
      <c r="E15" s="11">
        <f>'東国東郡・国東市・杵築市・日田市・玖珠郡'!F23</f>
        <v>0</v>
      </c>
      <c r="F15" s="371">
        <f>'東国東郡・国東市・杵築市・日田市・玖珠郡'!H23</f>
        <v>140</v>
      </c>
      <c r="G15" s="11">
        <f>'東国東郡・国東市・杵築市・日田市・玖珠郡'!I23</f>
        <v>0</v>
      </c>
      <c r="H15" s="371"/>
      <c r="I15" s="11"/>
      <c r="J15" s="371">
        <f>'東国東郡・国東市・杵築市・日田市・玖珠郡'!N23</f>
        <v>7000</v>
      </c>
      <c r="K15" s="11">
        <f>'東国東郡・国東市・杵築市・日田市・玖珠郡'!O23</f>
        <v>0</v>
      </c>
      <c r="L15" s="371"/>
      <c r="M15" s="11"/>
      <c r="N15" s="372">
        <f t="shared" si="0"/>
        <v>7140</v>
      </c>
      <c r="O15" s="10">
        <f t="shared" si="0"/>
        <v>0</v>
      </c>
    </row>
    <row r="16" spans="1:15" ht="25.5" customHeight="1">
      <c r="A16" s="16" t="s">
        <v>176</v>
      </c>
      <c r="B16" s="369">
        <f>'東国東郡・国東市・杵築市・日田市・玖珠郡'!B40</f>
        <v>0</v>
      </c>
      <c r="C16" s="11">
        <f>'東国東郡・国東市・杵築市・日田市・玖珠郡'!C40</f>
        <v>0</v>
      </c>
      <c r="D16" s="371">
        <f>'東国東郡・国東市・杵築市・日田市・玖珠郡'!E40</f>
        <v>0</v>
      </c>
      <c r="E16" s="11">
        <f>'東国東郡・国東市・杵築市・日田市・玖珠郡'!F40</f>
        <v>0</v>
      </c>
      <c r="F16" s="371">
        <f>'東国東郡・国東市・杵築市・日田市・玖珠郡'!H40</f>
        <v>530</v>
      </c>
      <c r="G16" s="11">
        <f>'東国東郡・国東市・杵築市・日田市・玖珠郡'!I40</f>
        <v>0</v>
      </c>
      <c r="H16" s="371"/>
      <c r="I16" s="11"/>
      <c r="J16" s="371">
        <f>'東国東郡・国東市・杵築市・日田市・玖珠郡'!N40</f>
        <v>6640</v>
      </c>
      <c r="K16" s="11">
        <f>'東国東郡・国東市・杵築市・日田市・玖珠郡'!O40</f>
        <v>0</v>
      </c>
      <c r="L16" s="371"/>
      <c r="M16" s="11"/>
      <c r="N16" s="372">
        <f t="shared" si="0"/>
        <v>7170</v>
      </c>
      <c r="O16" s="10">
        <f t="shared" si="0"/>
        <v>0</v>
      </c>
    </row>
    <row r="17" spans="1:15" ht="25.5" customHeight="1">
      <c r="A17" s="16" t="s">
        <v>177</v>
      </c>
      <c r="B17" s="368">
        <f>'東国東郡・国東市・杵築市・日田市・玖珠郡'!B62</f>
        <v>290</v>
      </c>
      <c r="C17" s="9">
        <f>'東国東郡・国東市・杵築市・日田市・玖珠郡'!C62</f>
        <v>0</v>
      </c>
      <c r="D17" s="372">
        <f>'東国東郡・国東市・杵築市・日田市・玖珠郡'!E62</f>
        <v>600</v>
      </c>
      <c r="E17" s="9">
        <f>'東国東郡・国東市・杵築市・日田市・玖珠郡'!F62</f>
        <v>0</v>
      </c>
      <c r="F17" s="372">
        <f>'東国東郡・国東市・杵築市・日田市・玖珠郡'!H62</f>
        <v>3170</v>
      </c>
      <c r="G17" s="9">
        <f>'東国東郡・国東市・杵築市・日田市・玖珠郡'!I62</f>
        <v>0</v>
      </c>
      <c r="H17" s="372">
        <f>'東国東郡・国東市・杵築市・日田市・玖珠郡'!K52</f>
        <v>7610</v>
      </c>
      <c r="I17" s="9">
        <f>'東国東郡・国東市・杵築市・日田市・玖珠郡'!L52</f>
        <v>0</v>
      </c>
      <c r="J17" s="372">
        <f>'東国東郡・国東市・杵築市・日田市・玖珠郡'!N62</f>
        <v>2030</v>
      </c>
      <c r="K17" s="9">
        <f>'東国東郡・国東市・杵築市・日田市・玖珠郡'!O62</f>
        <v>0</v>
      </c>
      <c r="L17" s="372">
        <f>'東国東郡・国東市・杵築市・日田市・玖珠郡'!K62</f>
        <v>0</v>
      </c>
      <c r="M17" s="9">
        <f>'東国東郡・国東市・杵築市・日田市・玖珠郡'!L62</f>
        <v>0</v>
      </c>
      <c r="N17" s="372">
        <f t="shared" si="0"/>
        <v>13700</v>
      </c>
      <c r="O17" s="10">
        <f t="shared" si="0"/>
        <v>0</v>
      </c>
    </row>
    <row r="18" spans="1:15" ht="25.5" customHeight="1">
      <c r="A18" s="16" t="s">
        <v>230</v>
      </c>
      <c r="B18" s="368">
        <f>'東国東郡・国東市・杵築市・日田市・玖珠郡'!B75</f>
        <v>0</v>
      </c>
      <c r="C18" s="9">
        <f>'東国東郡・国東市・杵築市・日田市・玖珠郡'!C75</f>
        <v>0</v>
      </c>
      <c r="D18" s="372">
        <f>'東国東郡・国東市・杵築市・日田市・玖珠郡'!E75</f>
        <v>0</v>
      </c>
      <c r="E18" s="9">
        <f>'東国東郡・国東市・杵築市・日田市・玖珠郡'!F75</f>
        <v>0</v>
      </c>
      <c r="F18" s="372">
        <f>'東国東郡・国東市・杵築市・日田市・玖珠郡'!H75</f>
        <v>0</v>
      </c>
      <c r="G18" s="9">
        <f>'東国東郡・国東市・杵築市・日田市・玖珠郡'!I75</f>
        <v>0</v>
      </c>
      <c r="H18" s="372">
        <f>'東国東郡・国東市・杵築市・日田市・玖珠郡'!K75</f>
        <v>0</v>
      </c>
      <c r="I18" s="9">
        <f>'東国東郡・国東市・杵築市・日田市・玖珠郡'!L75</f>
        <v>0</v>
      </c>
      <c r="J18" s="372">
        <f>'東国東郡・国東市・杵築市・日田市・玖珠郡'!N75</f>
        <v>6450</v>
      </c>
      <c r="K18" s="9">
        <f>'東国東郡・国東市・杵築市・日田市・玖珠郡'!O75</f>
        <v>0</v>
      </c>
      <c r="L18" s="372"/>
      <c r="M18" s="9"/>
      <c r="N18" s="372">
        <f t="shared" si="0"/>
        <v>6450</v>
      </c>
      <c r="O18" s="10">
        <f t="shared" si="0"/>
        <v>0</v>
      </c>
    </row>
    <row r="19" spans="1:15" ht="25.5" customHeight="1">
      <c r="A19" s="16" t="s">
        <v>267</v>
      </c>
      <c r="B19" s="368">
        <f>'豊後大野市・竹田市・臼杵市'!B20</f>
        <v>0</v>
      </c>
      <c r="C19" s="9">
        <f>'豊後大野市・竹田市・臼杵市'!C20</f>
        <v>0</v>
      </c>
      <c r="D19" s="372">
        <f>'豊後大野市・竹田市・臼杵市'!E20</f>
        <v>0</v>
      </c>
      <c r="E19" s="9">
        <f>'豊後大野市・竹田市・臼杵市'!F20</f>
        <v>0</v>
      </c>
      <c r="F19" s="372">
        <f>'豊後大野市・竹田市・臼杵市'!H20</f>
        <v>480</v>
      </c>
      <c r="G19" s="9">
        <f>'豊後大野市・竹田市・臼杵市'!I20</f>
        <v>0</v>
      </c>
      <c r="H19" s="372"/>
      <c r="I19" s="9"/>
      <c r="J19" s="372">
        <f>'豊後大野市・竹田市・臼杵市'!N20</f>
        <v>9490</v>
      </c>
      <c r="K19" s="9">
        <f>'豊後大野市・竹田市・臼杵市'!O20</f>
        <v>0</v>
      </c>
      <c r="L19" s="372"/>
      <c r="M19" s="9"/>
      <c r="N19" s="372">
        <f t="shared" si="0"/>
        <v>9970</v>
      </c>
      <c r="O19" s="10">
        <f t="shared" si="0"/>
        <v>0</v>
      </c>
    </row>
    <row r="20" spans="1:15" ht="25.5" customHeight="1">
      <c r="A20" s="16" t="s">
        <v>178</v>
      </c>
      <c r="B20" s="368">
        <f>'豊後大野市・竹田市・臼杵市'!B44</f>
        <v>0</v>
      </c>
      <c r="C20" s="9">
        <f>'豊後大野市・竹田市・臼杵市'!C44</f>
        <v>0</v>
      </c>
      <c r="D20" s="372">
        <f>'豊後大野市・竹田市・臼杵市'!E44</f>
        <v>220</v>
      </c>
      <c r="E20" s="9">
        <f>'豊後大野市・竹田市・臼杵市'!F44</f>
        <v>0</v>
      </c>
      <c r="F20" s="372">
        <f>'豊後大野市・竹田市・臼杵市'!H44</f>
        <v>340</v>
      </c>
      <c r="G20" s="9">
        <f>'豊後大野市・竹田市・臼杵市'!I44</f>
        <v>0</v>
      </c>
      <c r="H20" s="372">
        <f>'豊後大野市・竹田市・臼杵市'!K44</f>
        <v>0</v>
      </c>
      <c r="I20" s="9">
        <f>'豊後大野市・竹田市・臼杵市'!L44</f>
        <v>0</v>
      </c>
      <c r="J20" s="372">
        <f>'豊後大野市・竹田市・臼杵市'!N44</f>
        <v>5630</v>
      </c>
      <c r="K20" s="9">
        <f>'豊後大野市・竹田市・臼杵市'!O44</f>
        <v>0</v>
      </c>
      <c r="L20" s="372"/>
      <c r="M20" s="9"/>
      <c r="N20" s="372">
        <f t="shared" si="0"/>
        <v>6190</v>
      </c>
      <c r="O20" s="10">
        <f t="shared" si="0"/>
        <v>0</v>
      </c>
    </row>
    <row r="21" spans="1:15" ht="25.5" customHeight="1">
      <c r="A21" s="16" t="s">
        <v>179</v>
      </c>
      <c r="B21" s="368">
        <f>'豊後大野市・竹田市・臼杵市'!B70</f>
        <v>280</v>
      </c>
      <c r="C21" s="9">
        <f>'豊後大野市・竹田市・臼杵市'!C70</f>
        <v>0</v>
      </c>
      <c r="D21" s="372">
        <f>'豊後大野市・竹田市・臼杵市'!E70</f>
        <v>690</v>
      </c>
      <c r="E21" s="9">
        <f>'豊後大野市・竹田市・臼杵市'!F70</f>
        <v>0</v>
      </c>
      <c r="F21" s="372">
        <f>'豊後大野市・竹田市・臼杵市'!H70</f>
        <v>790</v>
      </c>
      <c r="G21" s="9">
        <f>'豊後大野市・竹田市・臼杵市'!I70</f>
        <v>0</v>
      </c>
      <c r="H21" s="372"/>
      <c r="I21" s="9"/>
      <c r="J21" s="372">
        <f>'豊後大野市・竹田市・臼杵市'!N70</f>
        <v>7480</v>
      </c>
      <c r="K21" s="9">
        <f>'豊後大野市・竹田市・臼杵市'!O70</f>
        <v>0</v>
      </c>
      <c r="L21" s="372">
        <f>'豊後大野市・竹田市・臼杵市'!K70</f>
        <v>0</v>
      </c>
      <c r="M21" s="9">
        <f>'豊後大野市・竹田市・臼杵市'!L70</f>
        <v>0</v>
      </c>
      <c r="N21" s="372">
        <f t="shared" si="0"/>
        <v>9240</v>
      </c>
      <c r="O21" s="10">
        <f t="shared" si="0"/>
        <v>0</v>
      </c>
    </row>
    <row r="22" spans="1:15" ht="25.5" customHeight="1">
      <c r="A22" s="16" t="s">
        <v>180</v>
      </c>
      <c r="B22" s="368">
        <f>'津久見市・佐伯市'!B20</f>
        <v>170</v>
      </c>
      <c r="C22" s="9">
        <f>'津久見市・佐伯市'!C20</f>
        <v>0</v>
      </c>
      <c r="D22" s="372">
        <f>'津久見市・佐伯市'!E20</f>
        <v>470</v>
      </c>
      <c r="E22" s="9">
        <f>'津久見市・佐伯市'!F20</f>
        <v>0</v>
      </c>
      <c r="F22" s="372">
        <f>'津久見市・佐伯市'!H20</f>
        <v>410</v>
      </c>
      <c r="G22" s="9">
        <f>'津久見市・佐伯市'!I20</f>
        <v>0</v>
      </c>
      <c r="H22" s="372"/>
      <c r="I22" s="9"/>
      <c r="J22" s="372">
        <f>'津久見市・佐伯市'!N20</f>
        <v>2950</v>
      </c>
      <c r="K22" s="9">
        <f>'津久見市・佐伯市'!O20</f>
        <v>0</v>
      </c>
      <c r="L22" s="372">
        <f>'津久見市・佐伯市'!K20</f>
        <v>0</v>
      </c>
      <c r="M22" s="9">
        <f>'津久見市・佐伯市'!L20</f>
        <v>0</v>
      </c>
      <c r="N22" s="372">
        <f t="shared" si="0"/>
        <v>4000</v>
      </c>
      <c r="O22" s="10">
        <f t="shared" si="0"/>
        <v>0</v>
      </c>
    </row>
    <row r="23" spans="1:15" ht="25.5" customHeight="1">
      <c r="A23" s="16" t="s">
        <v>181</v>
      </c>
      <c r="B23" s="368">
        <f>'津久見市・佐伯市'!B58</f>
        <v>1120</v>
      </c>
      <c r="C23" s="9">
        <f>'津久見市・佐伯市'!C58</f>
        <v>0</v>
      </c>
      <c r="D23" s="372">
        <f>'津久見市・佐伯市'!E58</f>
        <v>190</v>
      </c>
      <c r="E23" s="9">
        <f>'津久見市・佐伯市'!F58</f>
        <v>0</v>
      </c>
      <c r="F23" s="372">
        <f>'津久見市・佐伯市'!H58</f>
        <v>3330</v>
      </c>
      <c r="G23" s="9">
        <f>'津久見市・佐伯市'!I58</f>
        <v>0</v>
      </c>
      <c r="H23" s="372">
        <f>'津久見市・佐伯市'!K38</f>
        <v>0</v>
      </c>
      <c r="I23" s="9">
        <f>'津久見市・佐伯市'!L38</f>
        <v>0</v>
      </c>
      <c r="J23" s="372">
        <f>'津久見市・佐伯市'!N58</f>
        <v>12120</v>
      </c>
      <c r="K23" s="9">
        <f>'津久見市・佐伯市'!O58</f>
        <v>0</v>
      </c>
      <c r="L23" s="372">
        <f>'津久見市・佐伯市'!K58</f>
        <v>0</v>
      </c>
      <c r="M23" s="9">
        <f>'津久見市・佐伯市'!L58</f>
        <v>0</v>
      </c>
      <c r="N23" s="372">
        <f t="shared" si="0"/>
        <v>16760</v>
      </c>
      <c r="O23" s="10">
        <f t="shared" si="0"/>
        <v>0</v>
      </c>
    </row>
    <row r="24" spans="1:15" ht="25.5" customHeight="1">
      <c r="A24" s="16"/>
      <c r="B24" s="368"/>
      <c r="C24" s="9"/>
      <c r="D24" s="372"/>
      <c r="E24" s="9"/>
      <c r="F24" s="372"/>
      <c r="G24" s="9"/>
      <c r="H24" s="372"/>
      <c r="I24" s="9"/>
      <c r="J24" s="372"/>
      <c r="K24" s="9"/>
      <c r="L24" s="372"/>
      <c r="M24" s="9"/>
      <c r="N24" s="372">
        <f t="shared" si="0"/>
        <v>0</v>
      </c>
      <c r="O24" s="10">
        <f t="shared" si="0"/>
        <v>0</v>
      </c>
    </row>
    <row r="25" spans="1:15" ht="25.5" customHeight="1">
      <c r="A25" s="16"/>
      <c r="B25" s="368"/>
      <c r="C25" s="9"/>
      <c r="D25" s="372"/>
      <c r="E25" s="9"/>
      <c r="F25" s="372"/>
      <c r="G25" s="9"/>
      <c r="H25" s="372"/>
      <c r="I25" s="9"/>
      <c r="J25" s="372"/>
      <c r="K25" s="9"/>
      <c r="L25" s="372"/>
      <c r="M25" s="9"/>
      <c r="N25" s="372">
        <f t="shared" si="0"/>
        <v>0</v>
      </c>
      <c r="O25" s="10">
        <f t="shared" si="0"/>
        <v>0</v>
      </c>
    </row>
    <row r="26" spans="1:15" ht="25.5" customHeight="1">
      <c r="A26" s="16"/>
      <c r="B26" s="368"/>
      <c r="C26" s="9"/>
      <c r="D26" s="372"/>
      <c r="E26" s="9"/>
      <c r="F26" s="372"/>
      <c r="G26" s="9"/>
      <c r="H26" s="372"/>
      <c r="I26" s="9"/>
      <c r="J26" s="372"/>
      <c r="K26" s="9"/>
      <c r="L26" s="372"/>
      <c r="M26" s="9"/>
      <c r="N26" s="372">
        <f t="shared" si="0"/>
        <v>0</v>
      </c>
      <c r="O26" s="10">
        <f t="shared" si="0"/>
        <v>0</v>
      </c>
    </row>
    <row r="27" spans="1:15" ht="25.5" customHeight="1">
      <c r="A27" s="16"/>
      <c r="B27" s="368"/>
      <c r="C27" s="9"/>
      <c r="D27" s="372"/>
      <c r="E27" s="9"/>
      <c r="F27" s="372"/>
      <c r="G27" s="9"/>
      <c r="H27" s="372"/>
      <c r="I27" s="9"/>
      <c r="J27" s="372"/>
      <c r="K27" s="9"/>
      <c r="L27" s="372"/>
      <c r="M27" s="9"/>
      <c r="N27" s="372">
        <f t="shared" si="0"/>
        <v>0</v>
      </c>
      <c r="O27" s="10">
        <f t="shared" si="0"/>
        <v>0</v>
      </c>
    </row>
    <row r="28" spans="1:15" ht="25.5" customHeight="1">
      <c r="A28" s="16"/>
      <c r="B28" s="368"/>
      <c r="C28" s="9"/>
      <c r="D28" s="372"/>
      <c r="E28" s="9"/>
      <c r="F28" s="372"/>
      <c r="G28" s="9"/>
      <c r="H28" s="372"/>
      <c r="I28" s="9"/>
      <c r="J28" s="372"/>
      <c r="K28" s="9"/>
      <c r="L28" s="372"/>
      <c r="M28" s="9"/>
      <c r="N28" s="372">
        <f t="shared" si="0"/>
        <v>0</v>
      </c>
      <c r="O28" s="10">
        <f t="shared" si="0"/>
        <v>0</v>
      </c>
    </row>
    <row r="29" spans="1:15" ht="25.5" customHeight="1">
      <c r="A29" s="16"/>
      <c r="B29" s="368"/>
      <c r="C29" s="9"/>
      <c r="D29" s="372"/>
      <c r="E29" s="9"/>
      <c r="F29" s="372"/>
      <c r="G29" s="9"/>
      <c r="H29" s="372"/>
      <c r="I29" s="9"/>
      <c r="J29" s="372"/>
      <c r="K29" s="9"/>
      <c r="L29" s="372"/>
      <c r="M29" s="9"/>
      <c r="N29" s="372">
        <f t="shared" si="0"/>
        <v>0</v>
      </c>
      <c r="O29" s="10">
        <f t="shared" si="0"/>
        <v>0</v>
      </c>
    </row>
    <row r="30" spans="1:15" ht="25.5" customHeight="1">
      <c r="A30" s="16"/>
      <c r="B30" s="368"/>
      <c r="C30" s="9"/>
      <c r="D30" s="372"/>
      <c r="E30" s="9"/>
      <c r="F30" s="372"/>
      <c r="G30" s="9"/>
      <c r="H30" s="372"/>
      <c r="I30" s="9"/>
      <c r="J30" s="372"/>
      <c r="K30" s="9"/>
      <c r="L30" s="372"/>
      <c r="M30" s="9"/>
      <c r="N30" s="372">
        <f t="shared" si="0"/>
        <v>0</v>
      </c>
      <c r="O30" s="10">
        <f t="shared" si="0"/>
        <v>0</v>
      </c>
    </row>
    <row r="31" spans="1:15" s="14" customFormat="1" ht="25.5" customHeight="1" thickBot="1">
      <c r="A31" s="19" t="s">
        <v>167</v>
      </c>
      <c r="B31" s="370">
        <f aca="true" t="shared" si="1" ref="B31:O31">SUM(B7:B30)</f>
        <v>12610</v>
      </c>
      <c r="C31" s="12">
        <f t="shared" si="1"/>
        <v>0</v>
      </c>
      <c r="D31" s="370">
        <f t="shared" si="1"/>
        <v>17350</v>
      </c>
      <c r="E31" s="12">
        <f t="shared" si="1"/>
        <v>0</v>
      </c>
      <c r="F31" s="370">
        <f t="shared" si="1"/>
        <v>37000</v>
      </c>
      <c r="G31" s="12">
        <f t="shared" si="1"/>
        <v>0</v>
      </c>
      <c r="H31" s="370">
        <f t="shared" si="1"/>
        <v>8070</v>
      </c>
      <c r="I31" s="12">
        <f t="shared" si="1"/>
        <v>0</v>
      </c>
      <c r="J31" s="370">
        <f t="shared" si="1"/>
        <v>196590</v>
      </c>
      <c r="K31" s="12">
        <f t="shared" si="1"/>
        <v>0</v>
      </c>
      <c r="L31" s="370">
        <f t="shared" si="1"/>
        <v>0</v>
      </c>
      <c r="M31" s="12">
        <f t="shared" si="1"/>
        <v>0</v>
      </c>
      <c r="N31" s="370">
        <f t="shared" si="1"/>
        <v>271620</v>
      </c>
      <c r="O31" s="13">
        <f t="shared" si="1"/>
        <v>0</v>
      </c>
    </row>
    <row r="32" spans="9:10" ht="13.5">
      <c r="I32" s="6"/>
      <c r="J32" s="15"/>
    </row>
    <row r="35" ht="13.5">
      <c r="G35" s="15"/>
    </row>
  </sheetData>
  <sheetProtection/>
  <mergeCells count="5">
    <mergeCell ref="A2:D2"/>
    <mergeCell ref="H5:I5"/>
    <mergeCell ref="E1:G1"/>
    <mergeCell ref="E2:G2"/>
    <mergeCell ref="J5:K5"/>
  </mergeCells>
  <printOptions/>
  <pageMargins left="1.1023622047244095" right="0" top="0.7874015748031497" bottom="0" header="0.4724409448818898" footer="0"/>
  <pageSetup horizontalDpi="600" verticalDpi="600" orientation="landscape" paperSize="12" scale="84" r:id="rId2"/>
  <headerFooter alignWithMargins="0">
    <oddHeader>&amp;L&amp;"ＭＳ Ｐ明朝,太字"&amp;18　　　　大分県　市郡別集計表　（06.04）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2024-03-10T00:23:02Z</cp:lastPrinted>
  <dcterms:created xsi:type="dcterms:W3CDTF">1997-07-10T10:13:16Z</dcterms:created>
  <dcterms:modified xsi:type="dcterms:W3CDTF">2024-03-13T10:19:30Z</dcterms:modified>
  <cp:category/>
  <cp:version/>
  <cp:contentType/>
  <cp:contentStatus/>
</cp:coreProperties>
</file>