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Windows XP Mode</author>
    <author>PC-222_k-fujisao</author>
  </authors>
  <commentList>
    <comment ref="D8" authorId="0">
      <text>
        <r>
          <rPr>
            <sz val="9"/>
            <color indexed="14"/>
            <rFont val="ＭＳ Ｐゴシック"/>
            <family val="3"/>
          </rPr>
          <t>旧北部店名変更と
一部金池を吸収
Ｈ25/8/1金池を吸収
H27/11/1金池・中島一部エリアを旧上野・古国府エリアへ移動、販売店名を中島へ変更</t>
        </r>
      </text>
    </comment>
    <comment ref="D9" authorId="0">
      <text>
        <r>
          <rPr>
            <sz val="9"/>
            <color indexed="14"/>
            <rFont val="ＭＳ Ｐゴシック"/>
            <family val="3"/>
          </rPr>
          <t xml:space="preserve">旧上野店名変更と
一部金池を吸収
Ｈ25/7/1から南大分の一部を吸収
Ｈ25/7/1～西日本20枚
Ｈ25/8/1金池を中島に譲渡
</t>
        </r>
        <r>
          <rPr>
            <sz val="9"/>
            <rFont val="ＭＳ Ｐゴシック"/>
            <family val="3"/>
          </rPr>
          <t xml:space="preserve">
H27/11/1金池・中島エリアの一部を吸収、旧上野・古国府エリアの一部が新店、金池・上野へ販売店名変更
Ｒ2.3～
古国府販売店へ300部移動
金池・上野販売店より店名変更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
Ｒ1.10
明野へ150部　移動</t>
        </r>
      </text>
    </comment>
    <comment ref="A47" authorId="2">
      <text>
        <r>
          <rPr>
            <sz val="9"/>
            <color indexed="10"/>
            <rFont val="ＭＳ Ｐゴシック"/>
            <family val="3"/>
          </rPr>
          <t xml:space="preserve">Ｈ21.8.1より、高城(毎）を吸収
</t>
        </r>
        <r>
          <rPr>
            <sz val="9"/>
            <rFont val="ＭＳ Ｐゴシック"/>
            <family val="3"/>
          </rPr>
          <t>Ｈ21.8.8より、大分東部（Ａ）・鶴崎（Ａ）へ分割」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 xml:space="preserve">Ｈ22.12より横瀬から店名変更
H27.10より緑が丘横瀬エリア一部吸収
</t>
        </r>
      </text>
    </comment>
    <comment ref="D10" authorId="3">
      <text>
        <r>
          <rPr>
            <sz val="9"/>
            <rFont val="ＭＳ Ｐゴシック"/>
            <family val="3"/>
          </rPr>
          <t>Ｈ25/7/1～金池・上野へ一部譲渡
Ｈ25/7/1～西日本40枚
Ｈ25/8/1～大分西部を吸収</t>
        </r>
      </text>
    </comment>
    <comment ref="D11" authorId="2">
      <text>
        <r>
          <rPr>
            <sz val="9"/>
            <rFont val="ＭＳ Ｐゴシック"/>
            <family val="3"/>
          </rPr>
          <t>H27/11/1旧上野・古国府一部エリアが新店
Ｒ2.3～
金池・上野より300部移譲
（古国府より店名変更）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
Ｒ1.10
高城より120部</t>
        </r>
      </text>
    </comment>
    <comment ref="J11" authorId="2">
      <text>
        <r>
          <rPr>
            <b/>
            <sz val="9"/>
            <rFont val="ＭＳ Ｐゴシック"/>
            <family val="3"/>
          </rPr>
          <t>R4.4
春日よりエリアを一部吸収。
浜町より店名変更。
新店扱い</t>
        </r>
      </text>
    </comment>
    <comment ref="J12" authorId="2">
      <text>
        <r>
          <rPr>
            <b/>
            <sz val="9"/>
            <rFont val="ＭＳ Ｐゴシック"/>
            <family val="3"/>
          </rPr>
          <t>R3.10
泉町より店名変更</t>
        </r>
      </text>
    </comment>
    <comment ref="D26" authorId="2">
      <text>
        <r>
          <rPr>
            <b/>
            <sz val="9"/>
            <rFont val="ＭＳ Ｐゴシック"/>
            <family val="3"/>
          </rPr>
          <t>Ｈ29.10.5より三重販売店に40枚移行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
Ｒ1.10
鶴崎へ120部</t>
        </r>
      </text>
    </comment>
    <comment ref="J8" authorId="2">
      <text>
        <r>
          <rPr>
            <sz val="9"/>
            <rFont val="ＭＳ Ｐゴシック"/>
            <family val="3"/>
          </rPr>
          <t>Ｈ２０．８より　西大分を吸収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H30.4より　生石西大分から大分西部へ店名変更し、
一部エリアを春日へ移譲</t>
        </r>
      </text>
    </comment>
    <comment ref="J9" authorId="4">
      <text>
        <r>
          <rPr>
            <b/>
            <sz val="10"/>
            <rFont val="ＭＳ Ｐゴシック"/>
            <family val="3"/>
          </rPr>
          <t>R4.4
大分北部（旧浜の町）へエリアを一部譲渡</t>
        </r>
      </text>
    </comment>
    <comment ref="J13" authorId="4">
      <text>
        <r>
          <rPr>
            <b/>
            <sz val="10"/>
            <rFont val="ＭＳ Ｐゴシック"/>
            <family val="3"/>
          </rPr>
          <t>H30.12.1～
OG 1200
NN 40</t>
        </r>
      </text>
    </comment>
    <comment ref="J17" authorId="4">
      <text>
        <r>
          <rPr>
            <b/>
            <sz val="10"/>
            <rFont val="ＭＳ Ｐゴシック"/>
            <family val="3"/>
          </rPr>
          <t>H30.12.1～
OG 3910
NN 40</t>
        </r>
      </text>
    </comment>
    <comment ref="J15" authorId="4">
      <text>
        <r>
          <rPr>
            <b/>
            <sz val="10"/>
            <rFont val="ＭＳ Ｐゴシック"/>
            <family val="3"/>
          </rPr>
          <t>H30.12.1～
OG 1850
NN 100</t>
        </r>
      </text>
    </comment>
    <comment ref="J14" authorId="4">
      <text>
        <r>
          <rPr>
            <b/>
            <sz val="10"/>
            <rFont val="ＭＳ Ｐゴシック"/>
            <family val="3"/>
          </rPr>
          <t>H30.12.1～
OG 2300
NN 300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Ｈ31.4～
椎迫(椎迫1-1組の
一部以外)を吸収</t>
        </r>
        <r>
          <rPr>
            <sz val="9"/>
            <rFont val="ＭＳ Ｐゴシック"/>
            <family val="3"/>
          </rPr>
          <t xml:space="preserve">
</t>
        </r>
      </text>
    </comment>
    <comment ref="M25" authorId="4">
      <text>
        <r>
          <rPr>
            <b/>
            <sz val="9"/>
            <rFont val="ＭＳ Ｐゴシック"/>
            <family val="3"/>
          </rPr>
          <t>Ｈ31.4～
光吉北と統合し、
光吉南から店名変更</t>
        </r>
      </text>
    </comment>
    <comment ref="M26" authorId="4">
      <text>
        <r>
          <rPr>
            <b/>
            <sz val="9"/>
            <rFont val="ＭＳ Ｐゴシック"/>
            <family val="3"/>
          </rPr>
          <t>Ｒ.1.5.1
宮崎台から店名変更
鴛野を統合</t>
        </r>
      </text>
    </comment>
    <comment ref="G9" authorId="4">
      <text>
        <r>
          <rPr>
            <b/>
            <sz val="9"/>
            <rFont val="ＭＳ Ｐゴシック"/>
            <family val="3"/>
          </rPr>
          <t>Ｒ1.6.1　大道より340枚　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4">
      <text>
        <r>
          <rPr>
            <b/>
            <sz val="9"/>
            <rFont val="ＭＳ Ｐゴシック"/>
            <family val="3"/>
          </rPr>
          <t>Ｒ1.6.1　大分駅南（新）へ80枚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sz val="9"/>
            <color indexed="14"/>
            <rFont val="ＭＳ Ｐゴシック"/>
            <family val="3"/>
          </rPr>
          <t>Ｈ18.3.1より
合同　国分より２０枚吸収
H31.4～
一部エリアを合同へ移譲
販売店名を荏隈へ変更</t>
        </r>
      </text>
    </comment>
    <comment ref="G11" authorId="2">
      <text>
        <r>
          <rPr>
            <sz val="9"/>
            <rFont val="ＭＳ Ｐゴシック"/>
            <family val="3"/>
          </rPr>
          <t xml:space="preserve">Ｒ1.10～新店　大分東部の一部、鶴崎の一部を吸収
</t>
        </r>
      </text>
    </comment>
    <comment ref="G10" authorId="2">
      <text>
        <r>
          <rPr>
            <b/>
            <sz val="9"/>
            <rFont val="ＭＳ Ｐゴシック"/>
            <family val="3"/>
          </rPr>
          <t xml:space="preserve">Ｒ1.10～　高城へ一部移譲
</t>
        </r>
      </text>
    </comment>
    <comment ref="G24" authorId="2">
      <text>
        <r>
          <rPr>
            <b/>
            <sz val="9"/>
            <rFont val="ＭＳ Ｐゴシック"/>
            <family val="3"/>
          </rPr>
          <t>Ｒ1.10～　高城へ一部移譲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4"/>
            <rFont val="ＭＳ Ｐゴシック"/>
            <family val="3"/>
          </rPr>
          <t>明治から４００枚、法勝台いのから１５０枚移譲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森町から４００枚吸収
H２８.２より
1,000枚森町へ移譲</t>
        </r>
      </text>
    </comment>
    <comment ref="M9" authorId="2">
      <text>
        <r>
          <rPr>
            <sz val="9"/>
            <color indexed="14"/>
            <rFont val="ＭＳ Ｐゴシック"/>
            <family val="3"/>
          </rPr>
          <t>明治から５５０枚移譲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千才から６５０枚吸収
H２８.２より
別保1,000枚吸収</t>
        </r>
      </text>
    </comment>
    <comment ref="M10" authorId="1">
      <text>
        <r>
          <rPr>
            <sz val="9"/>
            <color indexed="14"/>
            <rFont val="ＭＳ Ｐゴシック"/>
            <family val="3"/>
          </rPr>
          <t>朝日の明野東部へ６０部移動　５月１２日より実施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H28.10～580枚　鶴崎三佐へ移譲　販売店名変更
</t>
        </r>
      </text>
    </comment>
    <comment ref="M12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H28.10～川添志村販売店エリア580枚吸収
</t>
        </r>
      </text>
    </comment>
    <comment ref="M13" authorId="2">
      <text>
        <r>
          <rPr>
            <sz val="9"/>
            <rFont val="ＭＳ Ｐゴシック"/>
            <family val="3"/>
          </rPr>
          <t xml:space="preserve">Ｈ23/11～
関園、国宗を吸収
</t>
        </r>
      </text>
    </comment>
    <comment ref="M19" authorId="2">
      <text>
        <r>
          <rPr>
            <sz val="9"/>
            <color indexed="14"/>
            <rFont val="ＭＳ Ｐゴシック"/>
            <family val="3"/>
          </rPr>
          <t>Ｈ18.3.1より
毎日の荏隈・国分へ譲渡</t>
        </r>
        <r>
          <rPr>
            <sz val="9"/>
            <rFont val="ＭＳ Ｐゴシック"/>
            <family val="3"/>
          </rPr>
          <t xml:space="preserve">
H27.10より
緑が丘横瀬エリア一部吸収
H31.4～
毎日荏隈国分一部エリアを吸収</t>
        </r>
      </text>
    </comment>
    <comment ref="M20" authorId="3">
      <text>
        <r>
          <rPr>
            <sz val="9"/>
            <rFont val="ＭＳ Ｐゴシック"/>
            <family val="3"/>
          </rPr>
          <t xml:space="preserve">Ｈ25/10/1～店名変更
北挾間⇒はさま
</t>
        </r>
      </text>
    </comment>
    <comment ref="M23" authorId="3">
      <text>
        <r>
          <rPr>
            <sz val="9"/>
            <rFont val="ＭＳ Ｐゴシック"/>
            <family val="3"/>
          </rPr>
          <t>Ｈ25/10/1～椿ヶ丘を
吸収
Ｈ25/10/1～店名変更
稙田⇒わさだ
H28/2/1～
光吉南・ふじが丘一部吸収</t>
        </r>
      </text>
    </comment>
    <comment ref="A12" authorId="2">
      <text>
        <r>
          <rPr>
            <b/>
            <sz val="9"/>
            <rFont val="ＭＳ Ｐゴシック"/>
            <family val="3"/>
          </rPr>
          <t>R1.11
鶴崎へ30部　移行</t>
        </r>
      </text>
    </comment>
    <comment ref="A24" authorId="2">
      <text>
        <r>
          <rPr>
            <b/>
            <sz val="9"/>
            <rFont val="ＭＳ Ｐゴシック"/>
            <family val="3"/>
          </rPr>
          <t>R1.11
東部・高城より30部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J34" authorId="2">
      <text>
        <r>
          <rPr>
            <sz val="9"/>
            <color indexed="10"/>
            <rFont val="ＭＳ Ｐゴシック"/>
            <family val="3"/>
          </rPr>
          <t>Ｈ２０．１２より、日吉町を吸収</t>
        </r>
        <r>
          <rPr>
            <sz val="9"/>
            <rFont val="ＭＳ Ｐゴシック"/>
            <family val="3"/>
          </rPr>
          <t xml:space="preserve">
R2.5～
花高松を統合（700部）</t>
        </r>
      </text>
    </comment>
    <comment ref="J33" authorId="2">
      <text>
        <r>
          <rPr>
            <sz val="9"/>
            <color indexed="10"/>
            <rFont val="ＭＳ Ｐゴシック"/>
            <family val="3"/>
          </rPr>
          <t>Ｈ２０．１２より、日吉町の一部を吸収</t>
        </r>
      </text>
    </comment>
    <comment ref="J32" authorId="2">
      <text>
        <r>
          <rPr>
            <b/>
            <sz val="9"/>
            <rFont val="ＭＳ Ｐゴシック"/>
            <family val="3"/>
          </rPr>
          <t>R3.10
新店
大分東部より分割。
一部津留よりエリア移動</t>
        </r>
      </text>
    </comment>
    <comment ref="J31" authorId="2">
      <text>
        <r>
          <rPr>
            <sz val="9"/>
            <rFont val="ＭＳ Ｐゴシック"/>
            <family val="3"/>
          </rPr>
          <t xml:space="preserve">H30.11～
下郡北へ一部移譲
</t>
        </r>
      </text>
    </comment>
    <comment ref="J30" authorId="2">
      <text>
        <r>
          <rPr>
            <sz val="9"/>
            <color indexed="10"/>
            <rFont val="ＭＳ Ｐゴシック"/>
            <family val="3"/>
          </rPr>
          <t>Ｈ23.5.1より下郡北を
吸収</t>
        </r>
        <r>
          <rPr>
            <sz val="9"/>
            <rFont val="ＭＳ Ｐゴシック"/>
            <family val="3"/>
          </rPr>
          <t xml:space="preserve">
H30.11～下郡北へ一部移譲</t>
        </r>
      </text>
    </comment>
    <comment ref="J29" authorId="2">
      <text>
        <r>
          <rPr>
            <sz val="9"/>
            <rFont val="ＭＳ Ｐゴシック"/>
            <family val="3"/>
          </rPr>
          <t>Ｈ26/2/1～羽田一部を吸収（500枚）
H30.6/1～　滝尾の一部を吸収(片島1～11組)</t>
        </r>
      </text>
    </comment>
    <comment ref="J28" authorId="4">
      <text>
        <r>
          <rPr>
            <b/>
            <sz val="9"/>
            <rFont val="ＭＳ Ｐゴシック"/>
            <family val="3"/>
          </rPr>
          <t>Ｈ３０年６月～
一部を藤の台へ譲渡</t>
        </r>
      </text>
    </comment>
    <comment ref="J22" authorId="2">
      <text>
        <r>
          <rPr>
            <b/>
            <sz val="9"/>
            <rFont val="ＭＳ Ｐゴシック"/>
            <family val="3"/>
          </rPr>
          <t>H31.4～
椎迫1-1組の
一部を吸収</t>
        </r>
      </text>
    </comment>
    <comment ref="J19" authorId="2">
      <text>
        <r>
          <rPr>
            <sz val="9"/>
            <rFont val="ＭＳ Ｐゴシック"/>
            <family val="3"/>
          </rPr>
          <t xml:space="preserve">Ｈ30/10/1～大道店を吸収
</t>
        </r>
      </text>
    </comment>
    <comment ref="J39" authorId="2">
      <text>
        <r>
          <rPr>
            <sz val="9"/>
            <rFont val="ＭＳ Ｐゴシック"/>
            <family val="3"/>
          </rPr>
          <t xml:space="preserve">H30.11～新設
津留・下郡の一部を吸収
</t>
        </r>
      </text>
    </comment>
    <comment ref="J37" authorId="2">
      <text>
        <r>
          <rPr>
            <sz val="9"/>
            <rFont val="ＭＳ Ｐゴシック"/>
            <family val="3"/>
          </rPr>
          <t>法勝台から２５０枚、猪野から３００枚移譲、１５０枚高城台へ譲渡
H30・11～
小池原を吸収</t>
        </r>
      </text>
    </comment>
    <comment ref="J36" authorId="2">
      <text>
        <r>
          <rPr>
            <sz val="9"/>
            <color indexed="14"/>
            <rFont val="ＭＳ Ｐ明朝"/>
            <family val="1"/>
          </rPr>
          <t>明野から１５０枚移譲</t>
        </r>
        <r>
          <rPr>
            <b/>
            <sz val="9"/>
            <color indexed="14"/>
            <rFont val="ＭＳ Ｐゴシック"/>
            <family val="3"/>
          </rPr>
          <t xml:space="preserve">
Ｈ１９．１．６より　明野高城台から明野北部へ店名変更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4">
      <text>
        <r>
          <rPr>
            <b/>
            <sz val="9"/>
            <rFont val="ＭＳ Ｐゴシック"/>
            <family val="3"/>
          </rPr>
          <t>Ｒ1.6.1　新店　大道より190枚・大分中央より80枚</t>
        </r>
        <r>
          <rPr>
            <sz val="9"/>
            <rFont val="ＭＳ Ｐゴシック"/>
            <family val="3"/>
          </rPr>
          <t xml:space="preserve">
</t>
        </r>
      </text>
    </comment>
    <comment ref="G19" authorId="0">
      <text>
        <r>
          <rPr>
            <sz val="9"/>
            <color indexed="14"/>
            <rFont val="ＭＳ Ｐゴシック"/>
            <family val="3"/>
          </rPr>
          <t>大道と上野を統合後改めて
大道と上野店に分割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Ｒ.1.6.1　廃店　大分西部へ340枚、大分駅南（新）へ190枚</t>
        </r>
      </text>
    </comment>
    <comment ref="M29" authorId="2">
      <text>
        <r>
          <rPr>
            <b/>
            <sz val="9"/>
            <rFont val="ＭＳ Ｐゴシック"/>
            <family val="3"/>
          </rPr>
          <t>R1.11
高江より移譲
（1100部）</t>
        </r>
        <r>
          <rPr>
            <sz val="9"/>
            <rFont val="ＭＳ Ｐゴシック"/>
            <family val="3"/>
          </rPr>
          <t xml:space="preserve">
</t>
        </r>
      </text>
    </comment>
    <comment ref="G33" authorId="2">
      <text>
        <r>
          <rPr>
            <b/>
            <sz val="9"/>
            <rFont val="ＭＳ Ｐゴシック"/>
            <family val="3"/>
          </rPr>
          <t>Ｒ3.5
廃店
大分合同　戸次宮崎・戸次上坂・芳野へ移譲</t>
        </r>
      </text>
    </comment>
    <comment ref="M30" authorId="2">
      <text>
        <r>
          <rPr>
            <b/>
            <sz val="9"/>
            <rFont val="ＭＳ Ｐゴシック"/>
            <family val="3"/>
          </rPr>
          <t>Ｒ3.5
読売　戸次分、160部を
統合</t>
        </r>
      </text>
    </comment>
    <comment ref="M31" authorId="2">
      <text>
        <r>
          <rPr>
            <b/>
            <sz val="9"/>
            <rFont val="ＭＳ Ｐゴシック"/>
            <family val="3"/>
          </rPr>
          <t>Ｒ3.5
読売　戸次分、210部を
統合</t>
        </r>
      </text>
    </comment>
    <comment ref="M32" authorId="2">
      <text>
        <r>
          <rPr>
            <b/>
            <sz val="9"/>
            <rFont val="ＭＳ Ｐゴシック"/>
            <family val="3"/>
          </rPr>
          <t>Ｒ3.5
読売　戸次分、80部を
統合</t>
        </r>
      </text>
    </comment>
    <comment ref="J44" authorId="2">
      <text>
        <r>
          <rPr>
            <b/>
            <sz val="9"/>
            <rFont val="ＭＳ Ｐゴシック"/>
            <family val="3"/>
          </rPr>
          <t>H28.11～花津留より販売店名変更
R3.10
廃店
津留と大津町へ分割</t>
        </r>
      </text>
    </comment>
    <comment ref="D18" authorId="2">
      <text>
        <r>
          <rPr>
            <b/>
            <sz val="9"/>
            <rFont val="ＭＳ Ｐゴシック"/>
            <family val="3"/>
          </rPr>
          <t>R3.10
廃店
大津・津留・牧・下郡北へ分割</t>
        </r>
      </text>
    </comment>
    <comment ref="D13" authorId="2">
      <text>
        <r>
          <rPr>
            <b/>
            <sz val="9"/>
            <rFont val="ＭＳ Ｐゴシック"/>
            <family val="3"/>
          </rPr>
          <t>Ｈ30.4～
明野中央から明野へ店名変更
（明野北部・南部を吸収）</t>
        </r>
        <r>
          <rPr>
            <sz val="9"/>
            <rFont val="ＭＳ Ｐゴシック"/>
            <family val="3"/>
          </rPr>
          <t xml:space="preserve">
R1.10
明野東部より150部　</t>
        </r>
      </text>
    </comment>
    <comment ref="G27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29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30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12" authorId="2">
      <text>
        <r>
          <rPr>
            <b/>
            <sz val="9"/>
            <rFont val="ＭＳ Ｐゴシック"/>
            <family val="3"/>
          </rPr>
          <t>R4.4
滝尾より店名変更</t>
        </r>
      </text>
    </comment>
    <comment ref="J45" authorId="2">
      <text>
        <r>
          <rPr>
            <b/>
            <sz val="9"/>
            <rFont val="ＭＳ Ｐゴシック"/>
            <family val="3"/>
          </rPr>
          <t>大分北部へ変更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2">
      <text>
        <r>
          <rPr>
            <b/>
            <sz val="9"/>
            <rFont val="ＭＳ Ｐゴシック"/>
            <family val="3"/>
          </rPr>
          <t>Ｒ3.11
廃店
読売　光吉・宮崎敷戸・寒田へ分割</t>
        </r>
      </text>
    </comment>
    <comment ref="A10" authorId="2">
      <text>
        <r>
          <rPr>
            <b/>
            <sz val="9"/>
            <rFont val="ＭＳ Ｐゴシック"/>
            <family val="3"/>
          </rPr>
          <t>R4.5～　店名を大道から大分西部へ変更、一部エリアを大分中央・中島へ移譲</t>
        </r>
      </text>
    </comment>
    <comment ref="A8" authorId="2">
      <text>
        <r>
          <rPr>
            <b/>
            <sz val="9"/>
            <rFont val="ＭＳ Ｐゴシック"/>
            <family val="3"/>
          </rPr>
          <t>R4.5月～　大分西部の一部を吸収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Ｒ1.9
萱籠地区　20枚
安心院より移譲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H29.2より、東山地区を合同（東山）へ譲渡
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Ｒ2.8～
荘園へ一部分割</t>
        </r>
      </text>
    </comment>
    <comment ref="D13" authorId="1">
      <text>
        <r>
          <rPr>
            <b/>
            <sz val="9"/>
            <rFont val="ＭＳ Ｐゴシック"/>
            <family val="3"/>
          </rPr>
          <t>R.2.8
上人・亀川統合
店名⇒別府北部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1">
      <text>
        <r>
          <rPr>
            <b/>
            <sz val="9"/>
            <rFont val="ＭＳ Ｐゴシック"/>
            <family val="3"/>
          </rPr>
          <t>Ｒ2.8～別府中央より一部分割。新店</t>
        </r>
      </text>
    </comment>
    <comment ref="A11" authorId="1">
      <text>
        <r>
          <rPr>
            <b/>
            <sz val="9"/>
            <rFont val="ＭＳ Ｐゴシック"/>
            <family val="3"/>
          </rPr>
          <t xml:space="preserve">R2.10
亀川を吸収して、上人町より店名変更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Windows XP Mode</author>
    <author>MNOC_USER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>Ｈ31.3～
毎日10枚含む真玉地区を、大分合同真玉へ移管
Ｒ3.4～
高田より店名変更
Ｒ3.8
読売　北馬城高野へ40部移譲</t>
        </r>
      </text>
    </comment>
    <comment ref="M48" authorId="1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2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M68" authorId="3">
      <text>
        <r>
          <rPr>
            <sz val="9"/>
            <rFont val="ＭＳ Ｐゴシック"/>
            <family val="3"/>
          </rPr>
          <t>H31.3～
毎日真玉10枚含む、
真玉エリアを朝日高田より移管
Ｒ1.7.1～
西日本新聞　高田より真玉地区の20枚を移譲</t>
        </r>
      </text>
    </comment>
    <comment ref="M67" authorId="3">
      <text>
        <r>
          <rPr>
            <sz val="9"/>
            <rFont val="ＭＳ Ｐゴシック"/>
            <family val="3"/>
          </rPr>
          <t>Ｈ31.3～
朝日香々地より移管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Ｈ31.4～
駅川、善光寺、柳ヶ浦を統合し、四日市から店名変更
R2.2
善導寺（新店）を分割
駅川・四日市より四日市販売店へ名称変更
毎日新聞　善光寺より10部移動</t>
        </r>
      </text>
    </comment>
    <comment ref="M45" authorId="3">
      <text>
        <r>
          <rPr>
            <b/>
            <sz val="9"/>
            <rFont val="ＭＳ Ｐゴシック"/>
            <family val="3"/>
          </rPr>
          <t>Ｒ1.6～
毎日新聞　羅漢寺を
吸収　50部</t>
        </r>
      </text>
    </comment>
    <comment ref="J60" authorId="2">
      <text>
        <r>
          <rPr>
            <b/>
            <sz val="9"/>
            <rFont val="ＭＳ Ｐゴシック"/>
            <family val="3"/>
          </rPr>
          <t>R1.7.1～
真玉エリア　20枚を大分合同　真玉へ
Ｒ3.8
読売　北馬城高野へ30部移譲</t>
        </r>
      </text>
    </comment>
    <comment ref="M21" authorId="2">
      <text>
        <r>
          <rPr>
            <b/>
            <sz val="9"/>
            <rFont val="ＭＳ Ｐゴシック"/>
            <family val="3"/>
          </rPr>
          <t>Ｒ1.9
萱籠地区　20枚
安心院へ譲渡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H29.8～　毎日・高田販売店へ一部譲渡
Ｒ3.8
読売　北馬城高野へ20部移譲</t>
        </r>
      </text>
    </comment>
    <comment ref="A11" authorId="2">
      <text>
        <r>
          <rPr>
            <b/>
            <sz val="9"/>
            <rFont val="ＭＳ Ｐゴシック"/>
            <family val="3"/>
          </rPr>
          <t>H28.3～　柳ヶ浦販売店の一部を吸収、販売店名を変更
R3.4
長洲・柳ヶ浦東部より店名変更</t>
        </r>
      </text>
    </comment>
    <comment ref="A12" authorId="2">
      <text>
        <r>
          <rPr>
            <b/>
            <sz val="9"/>
            <rFont val="ＭＳ Ｐゴシック"/>
            <family val="3"/>
          </rPr>
          <t>H28.3～　長洲販売店へ一部移譲、販売店名を変更</t>
        </r>
      </text>
    </comment>
    <comment ref="G11" authorId="0">
      <text>
        <r>
          <rPr>
            <sz val="9"/>
            <color indexed="14"/>
            <rFont val="ＭＳ Ｐゴシック"/>
            <family val="3"/>
          </rPr>
          <t>長洲を吸収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rFont val="ＭＳ Ｐゴシック"/>
            <family val="3"/>
          </rPr>
          <t>宇佐駅前を店名変更
Ｒ3.7
毎日・朝日・西日本を統合</t>
        </r>
      </text>
    </comment>
    <comment ref="A34" authorId="2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A38" authorId="2">
      <text>
        <r>
          <rPr>
            <b/>
            <sz val="9"/>
            <rFont val="ＭＳ Ｐゴシック"/>
            <family val="3"/>
          </rPr>
          <t>H28.8～真坂地区を
合同・真坂へ40枚移譲
Ｒ1.12
朝日新聞　大幡へ毎日新聞100部を預ける。今津へ10部譲渡</t>
        </r>
      </text>
    </comment>
    <comment ref="A60" authorId="2">
      <text>
        <r>
          <rPr>
            <b/>
            <sz val="9"/>
            <rFont val="ＭＳ Ｐゴシック"/>
            <family val="3"/>
          </rPr>
          <t>H29.8～　毎日・宇佐販売店より、一部吸収
Ｒ3.8
読売　北馬城高野へ30部移譲</t>
        </r>
      </text>
    </comment>
    <comment ref="A37" authorId="2">
      <text>
        <r>
          <rPr>
            <b/>
            <sz val="9"/>
            <rFont val="ＭＳ Ｐゴシック"/>
            <family val="3"/>
          </rPr>
          <t>Ｒ1.12
大幡より10部　譲渡</t>
        </r>
      </text>
    </comment>
    <comment ref="M36" authorId="2">
      <text>
        <r>
          <rPr>
            <b/>
            <sz val="9"/>
            <rFont val="ＭＳ Ｐゴシック"/>
            <family val="3"/>
          </rPr>
          <t xml:space="preserve">R2.2
今津へ50部移譲
</t>
        </r>
      </text>
    </comment>
    <comment ref="M37" authorId="2">
      <text>
        <r>
          <rPr>
            <b/>
            <sz val="9"/>
            <rFont val="ＭＳ Ｐゴシック"/>
            <family val="3"/>
          </rPr>
          <t>R2.2
大幡より50部移譲</t>
        </r>
      </text>
    </comment>
    <comment ref="D39" authorId="2">
      <text>
        <r>
          <rPr>
            <sz val="9"/>
            <rFont val="ＭＳ Ｐゴシック"/>
            <family val="3"/>
          </rPr>
          <t xml:space="preserve">R2.2
大幡へ統合
（300部）
</t>
        </r>
      </text>
    </comment>
    <comment ref="D38" authorId="2">
      <text>
        <r>
          <rPr>
            <b/>
            <sz val="9"/>
            <rFont val="ＭＳ Ｐゴシック"/>
            <family val="3"/>
          </rPr>
          <t>R2.2
如水を統合（300部）</t>
        </r>
      </text>
    </comment>
    <comment ref="A10" authorId="2">
      <text>
        <r>
          <rPr>
            <b/>
            <sz val="9"/>
            <rFont val="ＭＳ Ｐゴシック"/>
            <family val="3"/>
          </rPr>
          <t>Ｒ2.2
朝日新聞　四日市へ10部移動</t>
        </r>
      </text>
    </comment>
    <comment ref="J9" authorId="2">
      <text>
        <r>
          <rPr>
            <b/>
            <sz val="9"/>
            <rFont val="ＭＳ Ｐゴシック"/>
            <family val="3"/>
          </rPr>
          <t>Ｒ2.3.17
長洲・四日市より分割
Ｒ3.8
読売　北馬城高野へ10部移譲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Ｒ2.3.17
長洲・四日市より分割</t>
        </r>
      </text>
    </comment>
    <comment ref="J34" authorId="2">
      <text>
        <r>
          <rPr>
            <b/>
            <sz val="9"/>
            <rFont val="ＭＳ Ｐゴシック"/>
            <family val="3"/>
          </rPr>
          <t>Ｒ2.4
大幡を統合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Ｒ2.4
中津へ統合</t>
        </r>
      </text>
    </comment>
    <comment ref="D10" authorId="2">
      <text>
        <r>
          <rPr>
            <b/>
            <sz val="9"/>
            <rFont val="ＭＳ Ｐゴシック"/>
            <family val="3"/>
          </rPr>
          <t>R2.2
駅川・四日市より分割して新店として設置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Ｈ31.4～
宇佐を吸収し、
長洲から店名変更
Ｒ3.8
読売　北馬城高野へ30部移譲</t>
        </r>
      </text>
    </comment>
    <comment ref="G9" authorId="2">
      <text>
        <r>
          <rPr>
            <b/>
            <sz val="9"/>
            <rFont val="ＭＳ Ｐゴシック"/>
            <family val="3"/>
          </rPr>
          <t>Ｒ3.7
北馬城高橋の一部を統合</t>
        </r>
      </text>
    </comment>
    <comment ref="G16" authorId="0">
      <text>
        <r>
          <rPr>
            <sz val="9"/>
            <rFont val="ＭＳ Ｐゴシック"/>
            <family val="3"/>
          </rPr>
          <t>宇佐駅前を店名変更
Ｒ1.10～店名を岩水⇒高橋へ変更
R3.8  廃店
宇佐駅川へ70部・北馬城高野へ30部</t>
        </r>
      </text>
    </comment>
    <comment ref="D43" authorId="2">
      <text>
        <r>
          <rPr>
            <b/>
            <sz val="9"/>
            <rFont val="ＭＳ Ｐゴシック"/>
            <family val="3"/>
          </rPr>
          <t>R3.5
合同　真坂へ60部委託</t>
        </r>
      </text>
    </comment>
    <comment ref="M44" authorId="2">
      <text>
        <r>
          <rPr>
            <b/>
            <sz val="9"/>
            <rFont val="ＭＳ Ｐゴシック"/>
            <family val="3"/>
          </rPr>
          <t>Ｒ4.5
朝日　三光より60部
受託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Ｈ２２．４より、杵築東部を吸収
</t>
        </r>
        <r>
          <rPr>
            <b/>
            <sz val="9"/>
            <rFont val="ＭＳ Ｐゴシック"/>
            <family val="3"/>
          </rPr>
          <t>Ｈ30.4～
熊野地区を杵築へ移譲
Ｒ1.8.1～
朝日新聞270部・毎日新聞10部を
譲り受ける（Ａ杵築・Ｍ杵築）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H28/2/1～合同・守実（中津）より一部吸収
</t>
        </r>
        <r>
          <rPr>
            <b/>
            <sz val="9"/>
            <rFont val="ＭＳ Ｐゴシック"/>
            <family val="3"/>
          </rPr>
          <t>H30.8月～
西日本・玖珠の一部を吸収
朝日・森の一部を吸収
毎日70含む</t>
        </r>
      </text>
    </comment>
    <comment ref="M69" authorId="2">
      <text>
        <r>
          <rPr>
            <b/>
            <sz val="9"/>
            <rFont val="ＭＳ Ｐゴシック"/>
            <family val="3"/>
          </rPr>
          <t>H30.8月～
西日本・玖珠の一部を吸収
毎日10含む</t>
        </r>
      </text>
    </comment>
    <comment ref="M70" authorId="2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毎日50含む</t>
        </r>
      </text>
    </comment>
    <comment ref="M71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72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17" authorId="2">
      <text>
        <r>
          <rPr>
            <b/>
            <sz val="9"/>
            <rFont val="ＭＳ Ｐゴシック"/>
            <family val="3"/>
          </rPr>
          <t>Ｒ.1.5.1
旭日販売店を統合
武蔵北部より店名変更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Ｒ1.8.1～
朝日新聞300部・毎日新聞30部・西日本20部を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Ｒ1.8.1～
朝日新聞300部・毎日新聞20部を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0">
      <text>
        <r>
          <rPr>
            <sz val="9"/>
            <rFont val="ＭＳ Ｐゴシック"/>
            <family val="3"/>
          </rPr>
          <t>Ｒ2.5
国東南部を統合
国東北部より店名変更
R2.11
毎日・朝日　国東を統合</t>
        </r>
      </text>
    </comment>
    <comment ref="M49" authorId="0">
      <text>
        <r>
          <rPr>
            <b/>
            <sz val="9"/>
            <rFont val="ＭＳ Ｐゴシック"/>
            <family val="3"/>
          </rPr>
          <t>R3.10
日田東部を吸収</t>
        </r>
      </text>
    </comment>
    <comment ref="M50" authorId="0">
      <text>
        <r>
          <rPr>
            <b/>
            <sz val="9"/>
            <rFont val="ＭＳ Ｐゴシック"/>
            <family val="3"/>
          </rPr>
          <t>R3.10　月隈へ吸収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rFont val="ＭＳ Ｐゴシック"/>
            <family val="3"/>
          </rPr>
          <t xml:space="preserve">H31.3～
一部エリアを大分合同
「海辺下ノ江」へ移管
</t>
        </r>
        <r>
          <rPr>
            <b/>
            <sz val="9"/>
            <rFont val="ＭＳ Ｐゴシック"/>
            <family val="3"/>
          </rPr>
          <t>Ｈ31.4～
熊﨑を吸収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Ｈ31.3～
朝日臼杵より
一部エリアを移管
Ｒ2.4～
臼杵江無田の一部を統合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rFont val="ＭＳ Ｐゴシック"/>
            <family val="3"/>
          </rPr>
          <t xml:space="preserve">Ｈ22.12～
玉来を統合。玉来毎日60枚含む
Ｈ23.5～
毎日50枚含む（竹田）
毎日40枚含む（玉来）
</t>
        </r>
        <r>
          <rPr>
            <b/>
            <sz val="9"/>
            <rFont val="ＭＳ Ｐゴシック"/>
            <family val="3"/>
          </rPr>
          <t>Ｈ31.4～
入田の一部を吸収
R2.2～
竹田東部を統合（1080部）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
R3.9
城原白丹へ白丹地区を譲渡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Ｈ２１．１２より、毎日分７０枚含む
Ｈ25/7/1～朝日30枚
Ｒ2.4～
緒方北部と統合
店名を緒方</t>
        </r>
      </text>
    </comment>
    <comment ref="M14" authorId="2">
      <text>
        <r>
          <rPr>
            <b/>
            <sz val="9"/>
            <rFont val="ＭＳ Ｐゴシック"/>
            <family val="3"/>
          </rPr>
          <t>R2.2
朝日新聞　三重を統合
（510部）
R4.4
三重より、店名変更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 xml:space="preserve">H29.5.1～
菅生地区（30部）を
YY玉来から移譲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 xml:space="preserve">Ｈ29.9.1～
YY玉来の一部を吸収
</t>
        </r>
        <r>
          <rPr>
            <sz val="9"/>
            <color indexed="8"/>
            <rFont val="ＭＳ Ｐゴシック"/>
            <family val="3"/>
          </rPr>
          <t>R3.9
城原より城原白丹へん名変更。白丹地区を久住より統合。</t>
        </r>
      </text>
    </comment>
    <comment ref="M8" authorId="3">
      <text>
        <r>
          <rPr>
            <b/>
            <sz val="9"/>
            <rFont val="ＭＳ Ｐゴシック"/>
            <family val="3"/>
          </rPr>
          <t>Ｈ３１.０２～
毎日１０枚
朝日２０枚
読売６０枚　含む</t>
        </r>
      </text>
    </comment>
    <comment ref="M9" authorId="3">
      <text>
        <r>
          <rPr>
            <b/>
            <sz val="9"/>
            <rFont val="ＭＳ Ｐゴシック"/>
            <family val="3"/>
          </rPr>
          <t>Ｈ３１.０２～
毎日　２０枚
朝日　４０枚
読売１００枚　含む</t>
        </r>
      </text>
    </comment>
    <comment ref="M51" authorId="1">
      <text>
        <r>
          <rPr>
            <sz val="9"/>
            <rFont val="ＭＳ Ｐゴシック"/>
            <family val="3"/>
          </rPr>
          <t>黒島1部
H31.3～　朝日佐志生を吸収</t>
        </r>
      </text>
    </comment>
    <comment ref="A51" authorId="1">
      <text>
        <r>
          <rPr>
            <b/>
            <sz val="9"/>
            <rFont val="ＭＳ Ｐゴシック"/>
            <family val="3"/>
          </rPr>
          <t>R1.12.10
臼杵西部販売店と統合</t>
        </r>
      </text>
    </comment>
    <comment ref="M59" authorId="1">
      <text>
        <r>
          <rPr>
            <sz val="9"/>
            <rFont val="ＭＳ Ｐゴシック"/>
            <family val="3"/>
          </rPr>
          <t xml:space="preserve">Ｒ1.8.1～
臼杵中央へ統合
370部
</t>
        </r>
      </text>
    </comment>
    <comment ref="M55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4" authorId="1">
      <text>
        <r>
          <rPr>
            <sz val="9"/>
            <color indexed="10"/>
            <rFont val="ＭＳ Ｐゴシック"/>
            <family val="3"/>
          </rPr>
          <t xml:space="preserve">Ｈ２２．１より、臼杵千代田の一部を吸収
</t>
        </r>
        <r>
          <rPr>
            <sz val="9"/>
            <rFont val="ＭＳ Ｐゴシック"/>
            <family val="3"/>
          </rPr>
          <t>Ｒ1.8.1～南津留を吸収</t>
        </r>
      </text>
    </comment>
    <comment ref="M58" authorId="1">
      <text>
        <r>
          <rPr>
            <b/>
            <sz val="9"/>
            <rFont val="ＭＳ Ｐゴシック"/>
            <family val="3"/>
          </rPr>
          <t>R2.4
熊崎、海辺・下ノ江へ分割</t>
        </r>
      </text>
    </comment>
    <comment ref="M52" authorId="1">
      <text>
        <r>
          <rPr>
            <b/>
            <sz val="9"/>
            <rFont val="ＭＳ Ｐゴシック"/>
            <family val="3"/>
          </rPr>
          <t>Ｒ2.4～
臼杵江無田の一部を統合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PC-222_k-fujisao</author>
    <author>Windows XP Mode</author>
  </authors>
  <commentList>
    <comment ref="M30" authorId="0">
      <text>
        <r>
          <rPr>
            <b/>
            <sz val="9"/>
            <rFont val="ＭＳ Ｐゴシック"/>
            <family val="3"/>
          </rPr>
          <t>H29.7～塩屋販売店の一部吸収
Ｒ３.１１
朝日　佐伯南部・北部より吸収</t>
        </r>
      </text>
    </comment>
    <comment ref="G28" authorId="1">
      <text>
        <r>
          <rPr>
            <b/>
            <sz val="9"/>
            <rFont val="ＭＳ Ｐゴシック"/>
            <family val="3"/>
          </rPr>
          <t>H29.12.7～
佐伯岩倉から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0">
      <text>
        <r>
          <rPr>
            <b/>
            <sz val="9"/>
            <rFont val="ＭＳ Ｐゴシック"/>
            <family val="3"/>
          </rPr>
          <t>H31.4～
朝日・日経の鶴見地区を吸収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H28.8～上浦地区を合同へ移譲
H29.2～宇目・本匠地区を合同へ譲渡
大入島50部
</t>
        </r>
      </text>
    </comment>
    <comment ref="M28" authorId="0">
      <text>
        <r>
          <rPr>
            <b/>
            <sz val="9"/>
            <rFont val="ＭＳ Ｐゴシック"/>
            <family val="3"/>
          </rPr>
          <t>Ｒ３.１１
朝日　佐伯南部・北部より吸収</t>
        </r>
      </text>
    </comment>
    <comment ref="M42" authorId="0">
      <text>
        <r>
          <rPr>
            <b/>
            <sz val="9"/>
            <rFont val="ＭＳ Ｐゴシック"/>
            <family val="3"/>
          </rPr>
          <t>H28/7/1～切畑販売店を統合し、販売店名を弥生へ変更
H30/8/1～朝日・佐伯中央より。該当エリアを吸収
Ｒ1.10～本匠を吸収。店名を弥生・本匠へ変更。</t>
        </r>
      </text>
    </comment>
    <comment ref="M46" authorId="0">
      <text>
        <r>
          <rPr>
            <sz val="9"/>
            <rFont val="ＭＳ Ｐゴシック"/>
            <family val="3"/>
          </rPr>
          <t>深島6～7部
H31.4～　朝日の蒲江地区を吸収</t>
        </r>
      </text>
    </comment>
    <comment ref="D28" authorId="0">
      <text>
        <r>
          <rPr>
            <b/>
            <sz val="9"/>
            <rFont val="ＭＳ Ｐゴシック"/>
            <family val="3"/>
          </rPr>
          <t>Ｒ1.10～佐伯中央の一部を吸収。西日本20枚含む</t>
        </r>
        <r>
          <rPr>
            <sz val="9"/>
            <rFont val="ＭＳ Ｐゴシック"/>
            <family val="3"/>
          </rPr>
          <t xml:space="preserve">
Ｒ3.11
廃店大分合同　佐伯長島・鶴岡・佐伯堅田へ分割　＊海崎エリアは新店</t>
        </r>
      </text>
    </comment>
    <comment ref="D27" authorId="2">
      <text>
        <r>
          <rPr>
            <sz val="9"/>
            <rFont val="ＭＳ Ｐゴシック"/>
            <family val="3"/>
          </rPr>
          <t>Ｒ1.10～佐伯中央の一部を吸収。西日本20枚含む
Ｒ3.11
廃店大分合同　佐伯長島・鶴岡・佐伯堅田へ分割
＊海崎エリアは新店</t>
        </r>
      </text>
    </comment>
    <comment ref="M47" authorId="0">
      <text>
        <r>
          <rPr>
            <b/>
            <sz val="9"/>
            <rFont val="ＭＳ Ｐゴシック"/>
            <family val="3"/>
          </rPr>
          <t>H31.4～
朝日・日経の米水津地区
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 xml:space="preserve">R1.10～　津久見立花を吸収。店名を津久見千怒立花へ変更
保戸島100部(旧津久見立花エリア)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Ｒ3.2
宮本町・上宮本町150部を津久見中央より移譲
高洲町50部を津久見中央へ移管</t>
        </r>
      </text>
    </comment>
    <comment ref="M9" authorId="0">
      <text>
        <r>
          <rPr>
            <b/>
            <sz val="9"/>
            <rFont val="ＭＳ Ｐゴシック"/>
            <family val="3"/>
          </rPr>
          <t>R1.10～　津久見西部を吸収
R3.2～津久見堅徳を統合、津久見南部より店名変更
宮本町・上宮本町150部を津久見千怒立花へ移管
高洲町50部を津久見千怒立花より移譲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Ｒ3.11
新店　佐伯北部・南部の海崎地区
R4.2
廃店
大分合同　海崎へ</t>
        </r>
      </text>
    </comment>
    <comment ref="M29" authorId="0">
      <text>
        <r>
          <rPr>
            <b/>
            <sz val="9"/>
            <rFont val="ＭＳ Ｐゴシック"/>
            <family val="3"/>
          </rPr>
          <t>Ｒ３.１１
朝日　佐伯南部・北部より吸収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b/>
            <sz val="9"/>
            <rFont val="ＭＳ Ｐゴシック"/>
            <family val="3"/>
          </rPr>
          <t>Ｒ4.2
朝日　海崎を吸収（日経40部含む）</t>
        </r>
      </text>
    </comment>
  </commentList>
</comments>
</file>

<file path=xl/sharedStrings.xml><?xml version="1.0" encoding="utf-8"?>
<sst xmlns="http://schemas.openxmlformats.org/spreadsheetml/2006/main" count="1089" uniqueCount="472">
  <si>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</si>
  <si>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</si>
  <si>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</si>
  <si>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</si>
  <si>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</si>
  <si>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</si>
  <si>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</si>
  <si>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滝尾</t>
  </si>
  <si>
    <t>南春日</t>
  </si>
  <si>
    <t>南大分</t>
  </si>
  <si>
    <t>津留</t>
  </si>
  <si>
    <t>古国府</t>
  </si>
  <si>
    <t>明野</t>
  </si>
  <si>
    <t>舞鶴</t>
  </si>
  <si>
    <t>三浦</t>
  </si>
  <si>
    <t>上野ヶ丘</t>
  </si>
  <si>
    <t>畑中</t>
  </si>
  <si>
    <t>羽屋</t>
  </si>
  <si>
    <t>明野南部</t>
  </si>
  <si>
    <t>地区合計</t>
  </si>
  <si>
    <t>明野東部</t>
  </si>
  <si>
    <t>宗方</t>
  </si>
  <si>
    <t>明治</t>
  </si>
  <si>
    <t>稙田</t>
  </si>
  <si>
    <t>鶴崎</t>
  </si>
  <si>
    <t>賀来</t>
  </si>
  <si>
    <t>森町</t>
  </si>
  <si>
    <t>大在</t>
  </si>
  <si>
    <t>坂ノ市</t>
  </si>
  <si>
    <t>寒田</t>
  </si>
  <si>
    <t>光吉</t>
  </si>
  <si>
    <t>稙田西部</t>
  </si>
  <si>
    <t>戸次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</si>
  <si>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</si>
  <si>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</si>
  <si>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</si>
  <si>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</si>
  <si>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</si>
  <si>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</si>
  <si>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</si>
  <si>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</si>
  <si>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</si>
  <si>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</si>
  <si>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</si>
  <si>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</si>
  <si>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</si>
  <si>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</si>
  <si>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</si>
  <si>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</si>
  <si>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</si>
  <si>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</si>
  <si>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</si>
  <si>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</si>
  <si>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</si>
  <si>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</si>
  <si>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</si>
  <si>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</si>
  <si>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</si>
  <si>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</si>
  <si>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</si>
  <si>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</si>
  <si>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</si>
  <si>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</si>
  <si>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</si>
  <si>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</si>
  <si>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</si>
  <si>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</si>
  <si>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</si>
  <si>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</si>
  <si>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</si>
  <si>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</si>
  <si>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</si>
  <si>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</si>
  <si>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</si>
  <si>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</si>
  <si>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</si>
  <si>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北馬城</t>
  </si>
  <si>
    <t>和間</t>
  </si>
  <si>
    <t>中津市</t>
  </si>
  <si>
    <t>中津中央</t>
  </si>
  <si>
    <t>中津南部</t>
  </si>
  <si>
    <t>中津</t>
  </si>
  <si>
    <t>大幡</t>
  </si>
  <si>
    <t>中津東部</t>
  </si>
  <si>
    <t>小楠</t>
  </si>
  <si>
    <t>如水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</si>
  <si>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</si>
  <si>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</si>
  <si>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</si>
  <si>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</si>
  <si>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</si>
  <si>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</si>
  <si>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</si>
  <si>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</si>
  <si>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</si>
  <si>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</si>
  <si>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</si>
  <si>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姫島</t>
  </si>
  <si>
    <t>安岐</t>
  </si>
  <si>
    <t>武蔵</t>
  </si>
  <si>
    <t>富来</t>
  </si>
  <si>
    <t>岐部＊</t>
  </si>
  <si>
    <t>来ノ浦＊</t>
  </si>
  <si>
    <t>安岐下原＊</t>
  </si>
  <si>
    <t>西安岐＊</t>
  </si>
  <si>
    <t>西武蔵朝来＊</t>
  </si>
  <si>
    <t>杵築市</t>
  </si>
  <si>
    <t>杵築</t>
  </si>
  <si>
    <t>杵築西部</t>
  </si>
  <si>
    <t>日田市</t>
  </si>
  <si>
    <t>日田</t>
  </si>
  <si>
    <t>日田東部</t>
  </si>
  <si>
    <t>月隈</t>
  </si>
  <si>
    <t>天ヶ瀬</t>
  </si>
  <si>
    <t>天ヶ瀬西部</t>
  </si>
  <si>
    <t>大山</t>
  </si>
  <si>
    <t>津江</t>
  </si>
  <si>
    <t>前津江</t>
  </si>
  <si>
    <t>玖珠郡</t>
  </si>
  <si>
    <t>恵良＊</t>
  </si>
  <si>
    <t>中村＊</t>
  </si>
  <si>
    <t>三重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</si>
  <si>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</si>
  <si>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</si>
  <si>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</si>
  <si>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</si>
  <si>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</si>
  <si>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</si>
  <si>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</si>
  <si>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</si>
  <si>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久住＊</t>
  </si>
  <si>
    <t>佐賀関西部</t>
  </si>
  <si>
    <t>臼杵市</t>
  </si>
  <si>
    <t>臼杵中央</t>
  </si>
  <si>
    <t>臼杵</t>
  </si>
  <si>
    <t>佐志生＊</t>
  </si>
  <si>
    <t>熊崎＊</t>
  </si>
  <si>
    <t>南津留＊</t>
  </si>
  <si>
    <t>臼杵江無田</t>
  </si>
  <si>
    <t>臼杵港町</t>
  </si>
  <si>
    <t>津久見市</t>
  </si>
  <si>
    <t>津久見</t>
  </si>
  <si>
    <t>日代＊</t>
  </si>
  <si>
    <t>佐伯市</t>
  </si>
  <si>
    <t>佐伯中央</t>
  </si>
  <si>
    <t>鶴岡</t>
  </si>
  <si>
    <t>佐伯堅田</t>
  </si>
  <si>
    <t>佐伯鶴見</t>
  </si>
  <si>
    <t>上浦津井＊</t>
  </si>
  <si>
    <t>直川＊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</si>
  <si>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</si>
  <si>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</si>
  <si>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</si>
  <si>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</si>
  <si>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</si>
  <si>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</si>
  <si>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</si>
  <si>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</si>
  <si>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</si>
  <si>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</si>
  <si>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</si>
  <si>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</si>
  <si>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</si>
  <si>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</si>
  <si>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</si>
  <si>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</si>
  <si>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</si>
  <si>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</si>
  <si>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</si>
  <si>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</si>
  <si>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</si>
  <si>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</si>
  <si>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</si>
  <si>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</si>
  <si>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</si>
  <si>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</si>
  <si>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</si>
  <si>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</si>
  <si>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</si>
  <si>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大幡今津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</si>
  <si>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</si>
  <si>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</si>
  <si>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</si>
  <si>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</si>
  <si>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</si>
  <si>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</si>
  <si>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</si>
  <si>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</si>
  <si>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湯布院東部＊</t>
  </si>
  <si>
    <t>中津駅前通</t>
  </si>
  <si>
    <t>武蔵南部＊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</si>
  <si>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</si>
  <si>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</si>
  <si>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</si>
  <si>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</si>
  <si>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</si>
  <si>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</si>
  <si>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NN  西日本新聞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</si>
  <si>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</si>
  <si>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</si>
  <si>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</si>
  <si>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</si>
  <si>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</si>
  <si>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</si>
  <si>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</si>
  <si>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</si>
  <si>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</si>
  <si>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</si>
  <si>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</si>
  <si>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</si>
  <si>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</si>
  <si>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</si>
  <si>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</si>
  <si>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別府市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</si>
  <si>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</si>
  <si>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</si>
  <si>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</si>
  <si>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</si>
  <si>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</si>
  <si>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</si>
  <si>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</si>
  <si>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</si>
  <si>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</si>
  <si>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</si>
  <si>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</si>
  <si>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</si>
  <si>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</si>
  <si>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</si>
  <si>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</si>
  <si>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</si>
  <si>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</si>
  <si>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</si>
  <si>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</si>
  <si>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</si>
  <si>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</si>
  <si>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</si>
  <si>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</si>
  <si>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</si>
  <si>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</si>
  <si>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</si>
  <si>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</si>
  <si>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</si>
  <si>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</si>
  <si>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</si>
  <si>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</si>
  <si>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</si>
  <si>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</si>
  <si>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</si>
  <si>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</si>
  <si>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</si>
  <si>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</si>
  <si>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</si>
  <si>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</si>
  <si>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</si>
  <si>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</si>
  <si>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</si>
  <si>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</si>
  <si>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</si>
  <si>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</si>
  <si>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</si>
  <si>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ＮＫ　日本経済新聞</t>
  </si>
  <si>
    <t>光吉敷戸</t>
  </si>
  <si>
    <t>津留</t>
  </si>
  <si>
    <t>折　　込　　日</t>
  </si>
  <si>
    <t>折　　込　　日</t>
  </si>
  <si>
    <t>折　　込　　日</t>
  </si>
  <si>
    <t>日田</t>
  </si>
  <si>
    <t>日出東部</t>
  </si>
  <si>
    <t>三保</t>
  </si>
  <si>
    <t>日田光岡</t>
  </si>
  <si>
    <t>大道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</si>
  <si>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</si>
  <si>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</si>
  <si>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</si>
  <si>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</si>
  <si>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</si>
  <si>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</si>
  <si>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</si>
  <si>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豊後大野市</t>
  </si>
  <si>
    <t>44212</t>
  </si>
  <si>
    <t>　豊後大野市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</si>
  <si>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</si>
  <si>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</si>
  <si>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</si>
  <si>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</si>
  <si>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</si>
  <si>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</si>
  <si>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</si>
  <si>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</si>
  <si>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</si>
  <si>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</si>
  <si>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</si>
  <si>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</si>
  <si>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</si>
  <si>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</si>
  <si>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</si>
  <si>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</si>
  <si>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</si>
  <si>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</si>
  <si>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</si>
  <si>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</si>
  <si>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</si>
  <si>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</si>
  <si>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</si>
  <si>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</si>
  <si>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</si>
  <si>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</si>
  <si>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</si>
  <si>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</si>
  <si>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</si>
  <si>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</si>
  <si>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</si>
  <si>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北馬城高野</t>
  </si>
  <si>
    <t>鶴居中央町</t>
  </si>
  <si>
    <t>【旧宇佐市】</t>
  </si>
  <si>
    <t>今津</t>
  </si>
  <si>
    <t>海辺・下ノ江＊</t>
  </si>
  <si>
    <t>下郷・柿坂＊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</si>
  <si>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</si>
  <si>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</si>
  <si>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</si>
  <si>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</si>
  <si>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</si>
  <si>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</si>
  <si>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高城</t>
  </si>
  <si>
    <t>桃園</t>
  </si>
  <si>
    <t>大在城原</t>
  </si>
  <si>
    <t>大在浜</t>
  </si>
  <si>
    <t>医大ヶ丘＊</t>
  </si>
  <si>
    <t>宗方</t>
  </si>
  <si>
    <t>敷戸＊</t>
  </si>
  <si>
    <t>鴛野南部＊</t>
  </si>
  <si>
    <t>中判田＊</t>
  </si>
  <si>
    <t>扇山</t>
  </si>
  <si>
    <t>別府南部</t>
  </si>
  <si>
    <t>松岡判田</t>
  </si>
  <si>
    <t>鶴崎三佐</t>
  </si>
  <si>
    <t>佐賀関中央</t>
  </si>
  <si>
    <t>宮崎・敷戸</t>
  </si>
  <si>
    <t>天間</t>
  </si>
  <si>
    <t>西部・南部</t>
  </si>
  <si>
    <t>飯田＊</t>
  </si>
  <si>
    <t>鶴見（鉄輪）</t>
  </si>
  <si>
    <t>上野町金池南</t>
  </si>
  <si>
    <t>杵築・守江＊</t>
  </si>
  <si>
    <t>浅海井</t>
  </si>
  <si>
    <t>大学通り</t>
  </si>
  <si>
    <t>別府石垣</t>
  </si>
  <si>
    <t>清川＊</t>
  </si>
  <si>
    <t>高田・玉津</t>
  </si>
  <si>
    <t>大分高田</t>
  </si>
  <si>
    <t>伊美・竹田津＊</t>
  </si>
  <si>
    <t>国分・緑が丘＊</t>
  </si>
  <si>
    <t>中島</t>
  </si>
  <si>
    <t>柳ヶ浦中央</t>
  </si>
  <si>
    <t>野津中央</t>
  </si>
  <si>
    <t>　　　 TＥL　 092-471-1122</t>
  </si>
  <si>
    <t>　　　 FAX　 092-474-6466</t>
  </si>
  <si>
    <t>旧市内 計</t>
  </si>
  <si>
    <t>新市内 計</t>
  </si>
  <si>
    <t>（小 計）</t>
  </si>
  <si>
    <t>地区合計</t>
  </si>
  <si>
    <t>【旧速見郡】</t>
  </si>
  <si>
    <t>ＦAX　０９２-４７４-６４６６</t>
  </si>
  <si>
    <t>ＴＥＬ　０９２-４７１-１１２２</t>
  </si>
  <si>
    <t>重岡＊</t>
  </si>
  <si>
    <t>小野市＊</t>
  </si>
  <si>
    <t>佐伯南部</t>
  </si>
  <si>
    <t>大分西部</t>
  </si>
  <si>
    <t>玖珠＊</t>
  </si>
  <si>
    <t>北山田＊</t>
  </si>
  <si>
    <t>塚脇＊</t>
  </si>
  <si>
    <t>春日*</t>
  </si>
  <si>
    <t>大分中島*</t>
  </si>
  <si>
    <t>大手長浜町*</t>
  </si>
  <si>
    <t>錦町*</t>
  </si>
  <si>
    <t>田室町*</t>
  </si>
  <si>
    <t>明磧</t>
  </si>
  <si>
    <t>犬飼＊</t>
  </si>
  <si>
    <t>犬飼西部＊</t>
  </si>
  <si>
    <t>光吉</t>
  </si>
  <si>
    <t>令和　　年　　月　　日</t>
  </si>
  <si>
    <t>宮崎台鴛野</t>
  </si>
  <si>
    <t>武蔵北・旭日＊</t>
  </si>
  <si>
    <t>大分駅南</t>
  </si>
  <si>
    <t>中央・中島S</t>
  </si>
  <si>
    <t>荏　　　　隈</t>
  </si>
  <si>
    <t>滝尾・明野S</t>
  </si>
  <si>
    <t>東部・高城S</t>
  </si>
  <si>
    <t>南大分S</t>
  </si>
  <si>
    <t>稙田・宗方S</t>
  </si>
  <si>
    <t>光吉・鴛野S</t>
  </si>
  <si>
    <t>高城　</t>
  </si>
  <si>
    <t>羽田藤の台</t>
  </si>
  <si>
    <t>下郡</t>
  </si>
  <si>
    <t>大分東部</t>
  </si>
  <si>
    <t>牧</t>
  </si>
  <si>
    <t>下郡北</t>
  </si>
  <si>
    <t>川添志村</t>
  </si>
  <si>
    <t>坂ノ市北部＊</t>
  </si>
  <si>
    <t>坂ノ市南部＊</t>
  </si>
  <si>
    <t>丹生＊</t>
  </si>
  <si>
    <t>はさま＊</t>
  </si>
  <si>
    <t>わさだ</t>
  </si>
  <si>
    <t>別府南部S</t>
  </si>
  <si>
    <t>日出S</t>
  </si>
  <si>
    <t>湯布院S</t>
  </si>
  <si>
    <t>北馬城高橋</t>
  </si>
  <si>
    <t>高田S</t>
  </si>
  <si>
    <t>日田S</t>
  </si>
  <si>
    <t>臼杵S</t>
  </si>
  <si>
    <t>津久見S</t>
  </si>
  <si>
    <t>津久見千怒立花</t>
  </si>
  <si>
    <t>佐伯西部S</t>
  </si>
  <si>
    <t>佐伯東部S</t>
  </si>
  <si>
    <t>弥生・本匠＊</t>
  </si>
  <si>
    <t>蒲江＊</t>
  </si>
  <si>
    <t>金池</t>
  </si>
  <si>
    <t>上野・古国府</t>
  </si>
  <si>
    <t>四日市</t>
  </si>
  <si>
    <t>長洲</t>
  </si>
  <si>
    <t>今津S</t>
  </si>
  <si>
    <t>石垣SE</t>
  </si>
  <si>
    <t>別府中央S</t>
  </si>
  <si>
    <t>荘園S</t>
  </si>
  <si>
    <t>別府北部</t>
  </si>
  <si>
    <t>鶴崎SE</t>
  </si>
  <si>
    <t>鶴崎森町SE</t>
  </si>
  <si>
    <t>高城E</t>
  </si>
  <si>
    <t>鶴崎E</t>
  </si>
  <si>
    <t>坂ノ市E</t>
  </si>
  <si>
    <t>上人・亀川SE</t>
  </si>
  <si>
    <t>日出E</t>
  </si>
  <si>
    <t>湯布院E</t>
  </si>
  <si>
    <t>善光寺E</t>
  </si>
  <si>
    <t>法鏡寺SE</t>
  </si>
  <si>
    <t>四日市E</t>
  </si>
  <si>
    <t>長洲･宇佐E</t>
  </si>
  <si>
    <t>中津中央SE</t>
  </si>
  <si>
    <t>中津西部E</t>
  </si>
  <si>
    <t>中津東部E</t>
  </si>
  <si>
    <t>今津E</t>
  </si>
  <si>
    <t>大幡SE</t>
  </si>
  <si>
    <t>大幡ME</t>
  </si>
  <si>
    <t>鶴居E</t>
  </si>
  <si>
    <t>日田E</t>
  </si>
  <si>
    <t>緒　方＊</t>
  </si>
  <si>
    <t>臼　杵E</t>
  </si>
  <si>
    <t>津久見E</t>
  </si>
  <si>
    <t>佐伯南部NE</t>
  </si>
  <si>
    <t>佐伯北部NE</t>
  </si>
  <si>
    <t>富来＊</t>
  </si>
  <si>
    <t>国東＊</t>
  </si>
  <si>
    <t>津久見中央</t>
  </si>
  <si>
    <t>津留E</t>
  </si>
  <si>
    <t>明野E</t>
  </si>
  <si>
    <t>長洲S</t>
  </si>
  <si>
    <t>豊後高田E</t>
  </si>
  <si>
    <t>城原白丹＊</t>
  </si>
  <si>
    <t>碩田（泉町）</t>
  </si>
  <si>
    <t>大津町</t>
  </si>
  <si>
    <t>南荘園</t>
  </si>
  <si>
    <t>鶴   見</t>
  </si>
  <si>
    <t>海崎E</t>
  </si>
  <si>
    <t>海崎E</t>
  </si>
  <si>
    <t>滝尾・下郡</t>
  </si>
  <si>
    <t>大分北部</t>
  </si>
  <si>
    <t>浜町</t>
  </si>
  <si>
    <t>豊後大野中央</t>
  </si>
  <si>
    <t>（04.04）</t>
  </si>
  <si>
    <t>（04.05）</t>
  </si>
  <si>
    <t>大分西部S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</si>
</sst>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</numFmts>
  <fonts count="8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9"/>
      <color indexed="14"/>
      <name val="ＭＳ Ｐ明朝"/>
      <family val="1"/>
    </font>
    <font>
      <b/>
      <sz val="9"/>
      <color indexed="14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 horizontal="center"/>
    </xf>
    <xf numFmtId="185" fontId="17" fillId="0" borderId="18" xfId="0" applyNumberFormat="1" applyFont="1" applyFill="1" applyBorder="1" applyAlignment="1">
      <alignment horizontal="centerContinuous" vertical="center"/>
    </xf>
    <xf numFmtId="185" fontId="17" fillId="0" borderId="19" xfId="48" applyNumberFormat="1" applyFont="1" applyFill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 horizontal="centerContinuous" vertical="center"/>
    </xf>
    <xf numFmtId="185" fontId="17" fillId="0" borderId="21" xfId="0" applyNumberFormat="1" applyFont="1" applyFill="1" applyBorder="1" applyAlignment="1">
      <alignment horizontal="center" vertical="center"/>
    </xf>
    <xf numFmtId="185" fontId="17" fillId="0" borderId="20" xfId="48" applyNumberFormat="1" applyFont="1" applyFill="1" applyBorder="1" applyAlignment="1">
      <alignment horizontal="centerContinuous" vertical="center"/>
    </xf>
    <xf numFmtId="185" fontId="19" fillId="0" borderId="0" xfId="48" applyNumberFormat="1" applyFont="1" applyFill="1" applyAlignment="1">
      <alignment vertical="top"/>
    </xf>
    <xf numFmtId="185" fontId="4" fillId="0" borderId="21" xfId="0" applyNumberFormat="1" applyFont="1" applyFill="1" applyBorder="1" applyAlignment="1">
      <alignment horizontal="centerContinuous" vertical="center"/>
    </xf>
    <xf numFmtId="185" fontId="18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0" xfId="0" applyNumberFormat="1" applyFont="1" applyFill="1" applyBorder="1" applyAlignment="1">
      <alignment horizontal="centerContinuous" vertical="center"/>
    </xf>
    <xf numFmtId="185" fontId="18" fillId="0" borderId="23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7" fillId="0" borderId="27" xfId="0" applyNumberFormat="1" applyFont="1" applyFill="1" applyBorder="1" applyAlignment="1">
      <alignment horizontal="center" vertical="center"/>
    </xf>
    <xf numFmtId="185" fontId="17" fillId="0" borderId="28" xfId="48" applyNumberFormat="1" applyFont="1" applyFill="1" applyBorder="1" applyAlignment="1">
      <alignment horizontal="center" vertical="center"/>
    </xf>
    <xf numFmtId="185" fontId="17" fillId="0" borderId="29" xfId="48" applyNumberFormat="1" applyFont="1" applyFill="1" applyBorder="1" applyAlignment="1">
      <alignment horizontal="center" vertical="center"/>
    </xf>
    <xf numFmtId="185" fontId="17" fillId="0" borderId="30" xfId="0" applyNumberFormat="1" applyFont="1" applyFill="1" applyBorder="1" applyAlignment="1">
      <alignment/>
    </xf>
    <xf numFmtId="185" fontId="18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8" fillId="0" borderId="36" xfId="48" applyNumberFormat="1" applyFont="1" applyFill="1" applyBorder="1" applyAlignment="1">
      <alignment horizontal="centerContinuous" vertical="center"/>
    </xf>
    <xf numFmtId="185" fontId="19" fillId="0" borderId="37" xfId="48" applyNumberFormat="1" applyFont="1" applyFill="1" applyBorder="1" applyAlignment="1">
      <alignment horizontal="centerContinuous" vertical="center"/>
    </xf>
    <xf numFmtId="185" fontId="17" fillId="0" borderId="37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8" fillId="0" borderId="38" xfId="48" applyNumberFormat="1" applyFont="1" applyFill="1" applyBorder="1" applyAlignment="1">
      <alignment horizontal="centerContinuous" vertical="center"/>
    </xf>
    <xf numFmtId="185" fontId="18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9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5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5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6" fillId="0" borderId="33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4" fillId="0" borderId="32" xfId="48" applyNumberFormat="1" applyFont="1" applyFill="1" applyBorder="1" applyAlignment="1">
      <alignment horizontal="distributed"/>
    </xf>
    <xf numFmtId="185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4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5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6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 applyProtection="1">
      <alignment/>
      <protection/>
    </xf>
    <xf numFmtId="185" fontId="14" fillId="0" borderId="27" xfId="48" applyNumberFormat="1" applyFont="1" applyFill="1" applyBorder="1" applyAlignment="1">
      <alignment horizontal="distributed"/>
    </xf>
    <xf numFmtId="185" fontId="4" fillId="0" borderId="60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1" xfId="48" applyNumberFormat="1" applyFont="1" applyFill="1" applyBorder="1" applyAlignment="1">
      <alignment horizontal="center" vertical="center"/>
    </xf>
    <xf numFmtId="185" fontId="15" fillId="0" borderId="62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5" fillId="0" borderId="63" xfId="48" applyNumberFormat="1" applyFont="1" applyFill="1" applyBorder="1" applyAlignment="1" applyProtection="1">
      <alignment/>
      <protection/>
    </xf>
    <xf numFmtId="185" fontId="15" fillId="0" borderId="63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4" xfId="48" applyNumberFormat="1" applyFont="1" applyFill="1" applyBorder="1" applyAlignment="1">
      <alignment horizontal="centerContinuous" shrinkToFit="1"/>
    </xf>
    <xf numFmtId="185" fontId="0" fillId="0" borderId="64" xfId="48" applyNumberFormat="1" applyFont="1" applyFill="1" applyBorder="1" applyAlignment="1">
      <alignment horizontal="distributed"/>
    </xf>
    <xf numFmtId="185" fontId="4" fillId="0" borderId="65" xfId="48" applyNumberFormat="1" applyFont="1" applyFill="1" applyBorder="1" applyAlignment="1">
      <alignment/>
    </xf>
    <xf numFmtId="185" fontId="0" fillId="0" borderId="64" xfId="48" applyNumberFormat="1" applyFont="1" applyFill="1" applyBorder="1" applyAlignment="1">
      <alignment horizontal="distributed"/>
    </xf>
    <xf numFmtId="185" fontId="16" fillId="0" borderId="63" xfId="48" applyNumberFormat="1" applyFont="1" applyFill="1" applyBorder="1" applyAlignment="1">
      <alignment/>
    </xf>
    <xf numFmtId="185" fontId="0" fillId="0" borderId="64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2" fillId="0" borderId="63" xfId="48" applyNumberFormat="1" applyFont="1" applyFill="1" applyBorder="1" applyAlignment="1">
      <alignment/>
    </xf>
    <xf numFmtId="185" fontId="15" fillId="0" borderId="66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4" fillId="0" borderId="47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 horizontal="distributed"/>
    </xf>
    <xf numFmtId="185" fontId="15" fillId="0" borderId="66" xfId="48" applyNumberFormat="1" applyFont="1" applyFill="1" applyBorder="1" applyAlignment="1" applyProtection="1">
      <alignment/>
      <protection/>
    </xf>
    <xf numFmtId="185" fontId="0" fillId="0" borderId="69" xfId="48" applyNumberFormat="1" applyFont="1" applyFill="1" applyBorder="1" applyAlignment="1">
      <alignment horizontal="distributed"/>
    </xf>
    <xf numFmtId="185" fontId="0" fillId="0" borderId="68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5" fillId="0" borderId="60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69" xfId="48" applyNumberFormat="1" applyFont="1" applyFill="1" applyBorder="1" applyAlignment="1">
      <alignment horizontal="distributed"/>
    </xf>
    <xf numFmtId="185" fontId="5" fillId="0" borderId="69" xfId="48" applyNumberFormat="1" applyFont="1" applyFill="1" applyBorder="1" applyAlignment="1">
      <alignment horizontal="distributed"/>
    </xf>
    <xf numFmtId="185" fontId="16" fillId="0" borderId="66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70" xfId="48" applyNumberFormat="1" applyFont="1" applyFill="1" applyBorder="1" applyAlignment="1">
      <alignment horizontal="distributed"/>
    </xf>
    <xf numFmtId="185" fontId="15" fillId="0" borderId="71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 horizontal="right"/>
    </xf>
    <xf numFmtId="185" fontId="15" fillId="0" borderId="73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6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>
      <alignment horizontal="center" vertical="center"/>
    </xf>
    <xf numFmtId="185" fontId="4" fillId="0" borderId="72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/>
    </xf>
    <xf numFmtId="185" fontId="25" fillId="0" borderId="0" xfId="48" applyNumberFormat="1" applyFont="1" applyFill="1" applyAlignment="1">
      <alignment/>
    </xf>
    <xf numFmtId="185" fontId="15" fillId="0" borderId="75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/>
    </xf>
    <xf numFmtId="185" fontId="28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 applyProtection="1">
      <alignment/>
      <protection/>
    </xf>
    <xf numFmtId="185" fontId="0" fillId="0" borderId="83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/>
    </xf>
    <xf numFmtId="185" fontId="30" fillId="0" borderId="54" xfId="48" applyNumberFormat="1" applyFont="1" applyFill="1" applyBorder="1" applyAlignment="1">
      <alignment vertical="center" shrinkToFit="1"/>
    </xf>
    <xf numFmtId="0" fontId="0" fillId="0" borderId="80" xfId="0" applyFill="1" applyBorder="1" applyAlignment="1">
      <alignment shrinkToFit="1"/>
    </xf>
    <xf numFmtId="185" fontId="1" fillId="0" borderId="84" xfId="48" applyNumberFormat="1" applyFont="1" applyFill="1" applyBorder="1" applyAlignment="1">
      <alignment horizontal="centerContinuous" vertic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31" fillId="0" borderId="52" xfId="48" applyNumberFormat="1" applyFont="1" applyFill="1" applyBorder="1" applyAlignment="1" applyProtection="1">
      <alignment vertical="top"/>
      <protection/>
    </xf>
    <xf numFmtId="185" fontId="15" fillId="0" borderId="73" xfId="48" applyNumberFormat="1" applyFont="1" applyFill="1" applyBorder="1" applyAlignment="1">
      <alignment/>
    </xf>
    <xf numFmtId="185" fontId="0" fillId="0" borderId="86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7" xfId="48" applyNumberFormat="1" applyFont="1" applyFill="1" applyBorder="1" applyAlignment="1">
      <alignment/>
    </xf>
    <xf numFmtId="185" fontId="0" fillId="0" borderId="70" xfId="48" applyNumberFormat="1" applyFont="1" applyFill="1" applyBorder="1" applyAlignment="1">
      <alignment horizontal="distributed"/>
    </xf>
    <xf numFmtId="185" fontId="28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3" fillId="0" borderId="0" xfId="48" applyNumberFormat="1" applyFont="1" applyFill="1" applyAlignment="1">
      <alignment/>
    </xf>
    <xf numFmtId="185" fontId="4" fillId="0" borderId="40" xfId="48" applyNumberFormat="1" applyFont="1" applyFill="1" applyBorder="1" applyAlignment="1">
      <alignment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185" fontId="4" fillId="0" borderId="34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8" xfId="48" applyNumberFormat="1" applyFont="1" applyFill="1" applyBorder="1" applyAlignment="1">
      <alignment horizontal="distributed"/>
    </xf>
    <xf numFmtId="185" fontId="15" fillId="0" borderId="75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5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5" fillId="0" borderId="71" xfId="48" applyNumberFormat="1" applyFont="1" applyFill="1" applyBorder="1" applyAlignment="1" applyProtection="1">
      <alignment/>
      <protection/>
    </xf>
    <xf numFmtId="0" fontId="25" fillId="0" borderId="50" xfId="48" applyNumberFormat="1" applyFont="1" applyFill="1" applyBorder="1" applyAlignment="1">
      <alignment/>
    </xf>
    <xf numFmtId="185" fontId="26" fillId="0" borderId="71" xfId="48" applyNumberFormat="1" applyFont="1" applyFill="1" applyBorder="1" applyAlignment="1" applyProtection="1">
      <alignment/>
      <protection/>
    </xf>
    <xf numFmtId="185" fontId="29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30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5" fillId="0" borderId="52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30" fillId="0" borderId="52" xfId="48" applyNumberFormat="1" applyFont="1" applyFill="1" applyBorder="1" applyAlignment="1">
      <alignment horizontal="centerContinuous" vertical="center"/>
    </xf>
    <xf numFmtId="185" fontId="0" fillId="0" borderId="89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25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6" fillId="0" borderId="63" xfId="48" applyNumberFormat="1" applyFont="1" applyFill="1" applyBorder="1" applyAlignment="1">
      <alignment/>
    </xf>
    <xf numFmtId="185" fontId="29" fillId="0" borderId="34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horizontal="distributed"/>
    </xf>
    <xf numFmtId="185" fontId="25" fillId="0" borderId="51" xfId="48" applyNumberFormat="1" applyFont="1" applyFill="1" applyBorder="1" applyAlignment="1">
      <alignment horizontal="distributed"/>
    </xf>
    <xf numFmtId="185" fontId="26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 applyProtection="1">
      <alignment/>
      <protection/>
    </xf>
    <xf numFmtId="185" fontId="0" fillId="0" borderId="89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 vertical="top"/>
    </xf>
    <xf numFmtId="185" fontId="78" fillId="0" borderId="19" xfId="48" applyNumberFormat="1" applyFont="1" applyFill="1" applyBorder="1" applyAlignment="1">
      <alignment horizontal="centerContinuous" vertical="center"/>
    </xf>
    <xf numFmtId="185" fontId="79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5" fillId="0" borderId="15" xfId="48" applyNumberFormat="1" applyFont="1" applyFill="1" applyBorder="1" applyAlignment="1">
      <alignment/>
    </xf>
    <xf numFmtId="185" fontId="25" fillId="0" borderId="52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distributed"/>
    </xf>
    <xf numFmtId="185" fontId="15" fillId="0" borderId="9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5" fillId="0" borderId="9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4" fillId="0" borderId="77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 horizontal="right"/>
    </xf>
    <xf numFmtId="185" fontId="0" fillId="0" borderId="68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7" fillId="0" borderId="70" xfId="48" applyNumberFormat="1" applyFont="1" applyFill="1" applyBorder="1" applyAlignment="1">
      <alignment/>
    </xf>
    <xf numFmtId="185" fontId="28" fillId="0" borderId="90" xfId="48" applyNumberFormat="1" applyFont="1" applyFill="1" applyBorder="1" applyAlignment="1">
      <alignment/>
    </xf>
    <xf numFmtId="185" fontId="0" fillId="0" borderId="70" xfId="48" applyNumberFormat="1" applyFont="1" applyFill="1" applyBorder="1" applyAlignment="1">
      <alignment horizontal="centerContinuous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4" xfId="48" applyNumberFormat="1" applyFont="1" applyFill="1" applyBorder="1" applyAlignment="1">
      <alignment horizontal="center" shrinkToFit="1"/>
    </xf>
    <xf numFmtId="185" fontId="0" fillId="0" borderId="70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5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80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81" fillId="0" borderId="52" xfId="48" applyNumberFormat="1" applyFont="1" applyFill="1" applyBorder="1" applyAlignment="1">
      <alignment/>
    </xf>
    <xf numFmtId="185" fontId="82" fillId="0" borderId="0" xfId="48" applyNumberFormat="1" applyFont="1" applyFill="1" applyBorder="1" applyAlignment="1">
      <alignment vertical="center" shrinkToFit="1"/>
    </xf>
    <xf numFmtId="185" fontId="83" fillId="0" borderId="0" xfId="48" applyNumberFormat="1" applyFont="1" applyFill="1" applyBorder="1" applyAlignment="1">
      <alignment vertical="center" shrinkToFit="1"/>
    </xf>
    <xf numFmtId="0" fontId="83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81" fillId="0" borderId="63" xfId="48" applyNumberFormat="1" applyFont="1" applyFill="1" applyBorder="1" applyAlignment="1">
      <alignment/>
    </xf>
    <xf numFmtId="185" fontId="81" fillId="0" borderId="33" xfId="48" applyNumberFormat="1" applyFont="1" applyFill="1" applyBorder="1" applyAlignment="1">
      <alignment/>
    </xf>
    <xf numFmtId="185" fontId="25" fillId="0" borderId="51" xfId="48" applyNumberFormat="1" applyFont="1" applyFill="1" applyBorder="1" applyAlignment="1">
      <alignment/>
    </xf>
    <xf numFmtId="185" fontId="81" fillId="0" borderId="33" xfId="48" applyNumberFormat="1" applyFont="1" applyFill="1" applyBorder="1" applyAlignment="1">
      <alignment horizontal="left"/>
    </xf>
    <xf numFmtId="185" fontId="81" fillId="0" borderId="33" xfId="48" applyNumberFormat="1" applyFont="1" applyFill="1" applyBorder="1" applyAlignment="1">
      <alignment/>
    </xf>
    <xf numFmtId="185" fontId="82" fillId="0" borderId="15" xfId="48" applyNumberFormat="1" applyFont="1" applyFill="1" applyBorder="1" applyAlignment="1">
      <alignment vertical="center"/>
    </xf>
    <xf numFmtId="185" fontId="81" fillId="0" borderId="52" xfId="48" applyNumberFormat="1" applyFont="1" applyFill="1" applyBorder="1" applyAlignment="1">
      <alignment horizontal="centerContinuous" shrinkToFit="1"/>
    </xf>
    <xf numFmtId="0" fontId="82" fillId="0" borderId="0" xfId="0" applyFont="1" applyFill="1" applyBorder="1" applyAlignment="1">
      <alignment vertical="center" shrinkToFit="1"/>
    </xf>
    <xf numFmtId="0" fontId="82" fillId="0" borderId="0" xfId="0" applyFont="1" applyFill="1" applyAlignment="1">
      <alignment vertical="center" shrinkToFit="1"/>
    </xf>
    <xf numFmtId="185" fontId="82" fillId="0" borderId="0" xfId="48" applyNumberFormat="1" applyFont="1" applyFill="1" applyBorder="1" applyAlignment="1">
      <alignment vertical="center"/>
    </xf>
    <xf numFmtId="185" fontId="82" fillId="0" borderId="0" xfId="48" applyNumberFormat="1" applyFont="1" applyFill="1" applyAlignment="1">
      <alignment vertical="center"/>
    </xf>
    <xf numFmtId="185" fontId="34" fillId="0" borderId="34" xfId="48" applyNumberFormat="1" applyFont="1" applyFill="1" applyBorder="1" applyAlignment="1">
      <alignment horizontal="centerContinuous" shrinkToFit="1"/>
    </xf>
    <xf numFmtId="185" fontId="84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 vertical="center"/>
    </xf>
    <xf numFmtId="185" fontId="14" fillId="0" borderId="0" xfId="48" applyNumberFormat="1" applyFont="1" applyFill="1" applyBorder="1" applyAlignment="1">
      <alignment horizontal="distributed"/>
    </xf>
    <xf numFmtId="185" fontId="15" fillId="0" borderId="97" xfId="48" applyNumberFormat="1" applyFont="1" applyFill="1" applyBorder="1" applyAlignment="1" applyProtection="1">
      <alignment/>
      <protection/>
    </xf>
    <xf numFmtId="185" fontId="4" fillId="0" borderId="98" xfId="48" applyNumberFormat="1" applyFont="1" applyFill="1" applyBorder="1" applyAlignment="1">
      <alignment/>
    </xf>
    <xf numFmtId="185" fontId="15" fillId="0" borderId="97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 horizontal="centerContinuous" shrinkToFit="1"/>
    </xf>
    <xf numFmtId="185" fontId="1" fillId="0" borderId="100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74" xfId="48" applyNumberFormat="1" applyFont="1" applyFill="1" applyBorder="1" applyAlignment="1">
      <alignment/>
    </xf>
    <xf numFmtId="185" fontId="0" fillId="0" borderId="36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6" fillId="0" borderId="54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99" xfId="48" applyNumberFormat="1" applyFont="1" applyFill="1" applyBorder="1" applyAlignment="1">
      <alignment horizontal="center"/>
    </xf>
    <xf numFmtId="185" fontId="0" fillId="0" borderId="102" xfId="48" applyNumberFormat="1" applyFont="1" applyFill="1" applyBorder="1" applyAlignment="1">
      <alignment horizontal="distributed"/>
    </xf>
    <xf numFmtId="185" fontId="16" fillId="0" borderId="103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 horizontal="center"/>
    </xf>
    <xf numFmtId="185" fontId="4" fillId="0" borderId="40" xfId="48" applyNumberFormat="1" applyFont="1" applyFill="1" applyBorder="1" applyAlignment="1">
      <alignment/>
    </xf>
    <xf numFmtId="185" fontId="19" fillId="0" borderId="0" xfId="48" applyNumberFormat="1" applyFont="1" applyFill="1" applyBorder="1" applyAlignment="1">
      <alignment horizontal="right" vertical="top"/>
    </xf>
    <xf numFmtId="185" fontId="19" fillId="0" borderId="0" xfId="48" applyNumberFormat="1" applyFont="1" applyFill="1" applyAlignment="1">
      <alignment horizontal="right" vertical="top"/>
    </xf>
    <xf numFmtId="185" fontId="4" fillId="0" borderId="98" xfId="48" applyNumberFormat="1" applyFont="1" applyFill="1" applyBorder="1" applyAlignment="1">
      <alignment/>
    </xf>
    <xf numFmtId="185" fontId="16" fillId="0" borderId="58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 horizontal="center" vertical="center"/>
    </xf>
    <xf numFmtId="185" fontId="15" fillId="0" borderId="97" xfId="48" applyNumberFormat="1" applyFont="1" applyFill="1" applyBorder="1" applyAlignment="1">
      <alignment horizontal="right"/>
    </xf>
    <xf numFmtId="185" fontId="28" fillId="0" borderId="7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/>
    </xf>
    <xf numFmtId="185" fontId="27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5" fillId="0" borderId="27" xfId="48" applyNumberFormat="1" applyFont="1" applyFill="1" applyBorder="1" applyAlignment="1">
      <alignment/>
    </xf>
    <xf numFmtId="185" fontId="25" fillId="0" borderId="0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>
      <alignment vertical="center" shrinkToFit="1"/>
    </xf>
    <xf numFmtId="185" fontId="0" fillId="0" borderId="8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1" fillId="0" borderId="106" xfId="48" applyNumberFormat="1" applyFont="1" applyFill="1" applyBorder="1" applyAlignment="1">
      <alignment horizontal="center"/>
    </xf>
    <xf numFmtId="185" fontId="0" fillId="0" borderId="80" xfId="48" applyNumberFormat="1" applyFont="1" applyFill="1" applyBorder="1" applyAlignment="1">
      <alignment/>
    </xf>
    <xf numFmtId="185" fontId="15" fillId="0" borderId="55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81" fillId="0" borderId="54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5" fillId="0" borderId="107" xfId="48" applyNumberFormat="1" applyFont="1" applyFill="1" applyBorder="1" applyAlignment="1">
      <alignment/>
    </xf>
    <xf numFmtId="185" fontId="1" fillId="0" borderId="108" xfId="48" applyNumberFormat="1" applyFont="1" applyFill="1" applyBorder="1" applyAlignment="1">
      <alignment horizontal="center"/>
    </xf>
    <xf numFmtId="185" fontId="15" fillId="0" borderId="51" xfId="48" applyNumberFormat="1" applyFont="1" applyFill="1" applyBorder="1" applyAlignment="1">
      <alignment/>
    </xf>
    <xf numFmtId="185" fontId="1" fillId="0" borderId="24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Continuous" shrinkToFit="1"/>
    </xf>
    <xf numFmtId="185" fontId="25" fillId="0" borderId="77" xfId="48" applyNumberFormat="1" applyFont="1" applyFill="1" applyBorder="1" applyAlignment="1">
      <alignment/>
    </xf>
    <xf numFmtId="185" fontId="26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4" fillId="0" borderId="68" xfId="48" applyNumberFormat="1" applyFont="1" applyFill="1" applyBorder="1" applyAlignment="1">
      <alignment horizontal="distributed"/>
    </xf>
    <xf numFmtId="185" fontId="15" fillId="0" borderId="66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7" fillId="0" borderId="73" xfId="48" applyNumberFormat="1" applyFont="1" applyFill="1" applyBorder="1" applyAlignment="1">
      <alignment horizontal="center" vertical="center"/>
    </xf>
    <xf numFmtId="185" fontId="17" fillId="0" borderId="62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5" fillId="0" borderId="52" xfId="0" applyNumberFormat="1" applyFont="1" applyFill="1" applyBorder="1" applyAlignment="1">
      <alignment/>
    </xf>
    <xf numFmtId="185" fontId="15" fillId="0" borderId="71" xfId="0" applyNumberFormat="1" applyFont="1" applyFill="1" applyBorder="1" applyAlignment="1">
      <alignment/>
    </xf>
    <xf numFmtId="185" fontId="15" fillId="0" borderId="63" xfId="0" applyNumberFormat="1" applyFont="1" applyFill="1" applyBorder="1" applyAlignment="1">
      <alignment/>
    </xf>
    <xf numFmtId="185" fontId="15" fillId="0" borderId="60" xfId="0" applyNumberFormat="1" applyFont="1" applyFill="1" applyBorder="1" applyAlignment="1">
      <alignment/>
    </xf>
    <xf numFmtId="185" fontId="15" fillId="0" borderId="109" xfId="0" applyNumberFormat="1" applyFont="1" applyFill="1" applyBorder="1" applyAlignment="1">
      <alignment/>
    </xf>
    <xf numFmtId="185" fontId="15" fillId="0" borderId="110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38" fontId="4" fillId="0" borderId="34" xfId="48" applyNumberFormat="1" applyFont="1" applyFill="1" applyBorder="1" applyAlignment="1">
      <alignment/>
    </xf>
    <xf numFmtId="185" fontId="85" fillId="0" borderId="64" xfId="48" applyNumberFormat="1" applyFont="1" applyFill="1" applyBorder="1" applyAlignment="1">
      <alignment horizontal="left"/>
    </xf>
    <xf numFmtId="185" fontId="0" fillId="0" borderId="64" xfId="48" applyNumberFormat="1" applyFont="1" applyFill="1" applyBorder="1" applyAlignment="1">
      <alignment horizontal="distributed"/>
    </xf>
    <xf numFmtId="185" fontId="0" fillId="0" borderId="64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16" xfId="48" applyNumberFormat="1" applyFont="1" applyFill="1" applyBorder="1" applyAlignment="1">
      <alignment horizontal="centerContinuous" shrinkToFit="1"/>
    </xf>
    <xf numFmtId="0" fontId="15" fillId="0" borderId="33" xfId="48" applyNumberFormat="1" applyFont="1" applyFill="1" applyBorder="1" applyAlignment="1">
      <alignment/>
    </xf>
    <xf numFmtId="0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" shrinkToFit="1"/>
    </xf>
    <xf numFmtId="0" fontId="4" fillId="0" borderId="34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 horizontal="centerContinuous" vertical="center"/>
    </xf>
    <xf numFmtId="185" fontId="85" fillId="0" borderId="32" xfId="48" applyNumberFormat="1" applyFont="1" applyFill="1" applyBorder="1" applyAlignment="1">
      <alignment horizontal="distributed"/>
    </xf>
    <xf numFmtId="0" fontId="15" fillId="0" borderId="97" xfId="48" applyNumberFormat="1" applyFont="1" applyFill="1" applyBorder="1" applyAlignment="1">
      <alignment/>
    </xf>
    <xf numFmtId="0" fontId="15" fillId="0" borderId="58" xfId="48" applyNumberFormat="1" applyFont="1" applyFill="1" applyBorder="1" applyAlignment="1">
      <alignment/>
    </xf>
    <xf numFmtId="0" fontId="15" fillId="0" borderId="63" xfId="48" applyNumberFormat="1" applyFont="1" applyFill="1" applyBorder="1" applyAlignment="1">
      <alignment/>
    </xf>
    <xf numFmtId="185" fontId="85" fillId="0" borderId="51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 applyAlignment="1">
      <alignment/>
    </xf>
    <xf numFmtId="185" fontId="7" fillId="0" borderId="39" xfId="48" applyNumberFormat="1" applyFont="1" applyFill="1" applyBorder="1" applyAlignment="1">
      <alignment horizontal="left" vertical="center"/>
    </xf>
    <xf numFmtId="185" fontId="36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Continuous" shrinkToFit="1"/>
    </xf>
    <xf numFmtId="185" fontId="5" fillId="0" borderId="32" xfId="48" applyNumberFormat="1" applyFont="1" applyFill="1" applyBorder="1" applyAlignment="1">
      <alignment horizontal="distributed"/>
    </xf>
    <xf numFmtId="185" fontId="0" fillId="0" borderId="32" xfId="48" applyNumberFormat="1" applyFont="1" applyFill="1" applyBorder="1" applyAlignment="1">
      <alignment horizontal="distributed"/>
    </xf>
    <xf numFmtId="185" fontId="39" fillId="0" borderId="32" xfId="48" applyNumberFormat="1" applyFont="1" applyFill="1" applyBorder="1" applyAlignment="1">
      <alignment horizontal="distributed"/>
    </xf>
    <xf numFmtId="185" fontId="36" fillId="0" borderId="50" xfId="48" applyNumberFormat="1" applyFont="1" applyFill="1" applyBorder="1" applyAlignment="1">
      <alignment horizontal="distributed"/>
    </xf>
    <xf numFmtId="185" fontId="36" fillId="0" borderId="32" xfId="48" applyNumberFormat="1" applyFont="1" applyFill="1" applyBorder="1" applyAlignment="1">
      <alignment horizontal="distributed"/>
    </xf>
    <xf numFmtId="0" fontId="36" fillId="0" borderId="33" xfId="48" applyNumberFormat="1" applyFont="1" applyFill="1" applyBorder="1" applyAlignment="1">
      <alignment/>
    </xf>
    <xf numFmtId="0" fontId="40" fillId="0" borderId="34" xfId="48" applyNumberFormat="1" applyFont="1" applyFill="1" applyBorder="1" applyAlignment="1">
      <alignment/>
    </xf>
    <xf numFmtId="185" fontId="36" fillId="0" borderId="51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5" fillId="0" borderId="50" xfId="48" applyNumberFormat="1" applyFont="1" applyFill="1" applyBorder="1" applyAlignment="1">
      <alignment horizontal="centerContinuous" shrinkToFit="1"/>
    </xf>
    <xf numFmtId="38" fontId="36" fillId="0" borderId="52" xfId="48" applyNumberFormat="1" applyFont="1" applyFill="1" applyBorder="1" applyAlignment="1">
      <alignment/>
    </xf>
    <xf numFmtId="185" fontId="33" fillId="0" borderId="50" xfId="48" applyNumberFormat="1" applyFont="1" applyFill="1" applyBorder="1" applyAlignment="1">
      <alignment horizontal="left" vertical="center"/>
    </xf>
    <xf numFmtId="185" fontId="0" fillId="0" borderId="51" xfId="48" applyNumberFormat="1" applyFont="1" applyFill="1" applyBorder="1" applyAlignment="1">
      <alignment shrinkToFit="1"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shrinkToFit="1"/>
    </xf>
    <xf numFmtId="38" fontId="16" fillId="0" borderId="52" xfId="48" applyNumberFormat="1" applyFont="1" applyFill="1" applyBorder="1" applyAlignment="1">
      <alignment/>
    </xf>
    <xf numFmtId="185" fontId="15" fillId="0" borderId="33" xfId="48" applyNumberFormat="1" applyFont="1" applyFill="1" applyBorder="1" applyAlignment="1" applyProtection="1">
      <alignment horizontal="right"/>
      <protection/>
    </xf>
    <xf numFmtId="185" fontId="40" fillId="0" borderId="34" xfId="48" applyNumberFormat="1" applyFont="1" applyFill="1" applyBorder="1" applyAlignment="1">
      <alignment/>
    </xf>
    <xf numFmtId="185" fontId="36" fillId="0" borderId="16" xfId="48" applyNumberFormat="1" applyFont="1" applyFill="1" applyBorder="1" applyAlignment="1">
      <alignment horizontal="distributed"/>
    </xf>
    <xf numFmtId="38" fontId="36" fillId="0" borderId="63" xfId="48" applyNumberFormat="1" applyFont="1" applyFill="1" applyBorder="1" applyAlignment="1">
      <alignment/>
    </xf>
    <xf numFmtId="38" fontId="40" fillId="0" borderId="34" xfId="48" applyNumberFormat="1" applyFont="1" applyFill="1" applyBorder="1" applyAlignment="1">
      <alignment/>
    </xf>
    <xf numFmtId="185" fontId="36" fillId="0" borderId="64" xfId="48" applyNumberFormat="1" applyFont="1" applyFill="1" applyBorder="1" applyAlignment="1">
      <alignment horizontal="distributed"/>
    </xf>
    <xf numFmtId="185" fontId="36" fillId="0" borderId="33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distributed" shrinkToFit="1"/>
    </xf>
    <xf numFmtId="185" fontId="36" fillId="0" borderId="33" xfId="48" applyNumberFormat="1" applyFont="1" applyFill="1" applyBorder="1" applyAlignment="1" applyProtection="1">
      <alignment/>
      <protection/>
    </xf>
    <xf numFmtId="185" fontId="0" fillId="0" borderId="70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shrinkToFit="1"/>
    </xf>
    <xf numFmtId="185" fontId="0" fillId="0" borderId="7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 shrinkToFit="1"/>
    </xf>
    <xf numFmtId="185" fontId="5" fillId="0" borderId="50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shrinkToFit="1"/>
    </xf>
    <xf numFmtId="185" fontId="0" fillId="0" borderId="111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shrinkToFit="1"/>
    </xf>
    <xf numFmtId="185" fontId="5" fillId="0" borderId="50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shrinkToFit="1"/>
    </xf>
    <xf numFmtId="185" fontId="0" fillId="0" borderId="15" xfId="48" applyNumberFormat="1" applyFont="1" applyFill="1" applyBorder="1" applyAlignment="1">
      <alignment shrinkToFit="1"/>
    </xf>
    <xf numFmtId="185" fontId="0" fillId="7" borderId="50" xfId="48" applyNumberFormat="1" applyFont="1" applyFill="1" applyBorder="1" applyAlignment="1">
      <alignment horizontal="distributed"/>
    </xf>
    <xf numFmtId="185" fontId="5" fillId="7" borderId="32" xfId="48" applyNumberFormat="1" applyFont="1" applyFill="1" applyBorder="1" applyAlignment="1">
      <alignment horizontal="center" wrapText="1"/>
    </xf>
    <xf numFmtId="185" fontId="1" fillId="0" borderId="21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8" fillId="0" borderId="25" xfId="48" applyNumberFormat="1" applyFont="1" applyFill="1" applyBorder="1" applyAlignment="1">
      <alignment horizontal="distributed" vertical="center"/>
    </xf>
    <xf numFmtId="58" fontId="18" fillId="0" borderId="106" xfId="48" applyNumberFormat="1" applyFont="1" applyFill="1" applyBorder="1" applyAlignment="1">
      <alignment horizontal="distributed" vertical="center"/>
    </xf>
    <xf numFmtId="58" fontId="18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18" fillId="0" borderId="100" xfId="48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8" fillId="0" borderId="25" xfId="0" applyNumberFormat="1" applyFont="1" applyBorder="1" applyAlignment="1">
      <alignment horizontal="distributed" vertical="center"/>
    </xf>
    <xf numFmtId="58" fontId="6" fillId="0" borderId="106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  <xf numFmtId="185" fontId="0" fillId="7" borderId="32" xfId="48" applyNumberFormat="1" applyFont="1" applyFill="1" applyBorder="1" applyAlignment="1">
      <alignment horizontal="distributed"/>
    </xf>
    <xf numFmtId="185" fontId="0" fillId="7" borderId="51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pane ySplit="2" topLeftCell="A3" activePane="bottomLeft" state="frozen"/>
      <selection pane="topLeft" activeCell="J48" sqref="J48"/>
      <selection pane="bottomLeft" activeCell="D30" sqref="D3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151</v>
      </c>
      <c r="B1" s="48"/>
      <c r="C1" s="48"/>
      <c r="D1" s="49"/>
      <c r="E1" s="48" t="s">
        <v>263</v>
      </c>
      <c r="F1" s="48"/>
      <c r="G1" s="49"/>
      <c r="H1" s="50" t="s">
        <v>0</v>
      </c>
      <c r="I1" s="48" t="s">
        <v>152</v>
      </c>
      <c r="J1" s="49"/>
      <c r="K1" s="51" t="s">
        <v>153</v>
      </c>
      <c r="L1" s="52"/>
      <c r="M1" s="53"/>
      <c r="N1" s="54"/>
      <c r="O1" s="1"/>
    </row>
    <row r="2" spans="1:15" s="55" customFormat="1" ht="34.5" customHeight="1" thickBot="1">
      <c r="A2" s="56"/>
      <c r="B2" s="57"/>
      <c r="C2" s="58"/>
      <c r="D2" s="59"/>
      <c r="E2" s="467" t="s">
        <v>381</v>
      </c>
      <c r="F2" s="468"/>
      <c r="G2" s="469"/>
      <c r="H2" s="60"/>
      <c r="I2" s="61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2"/>
      <c r="K2" s="420"/>
      <c r="L2" s="412"/>
      <c r="M2" s="2"/>
      <c r="N2" s="65"/>
      <c r="O2" s="1"/>
    </row>
    <row r="3" s="55" customFormat="1" ht="15" customHeight="1" thickBot="1">
      <c r="O3" s="345" t="s">
        <v>356</v>
      </c>
    </row>
    <row r="4" spans="1:15" s="55" customFormat="1" ht="17.25" customHeight="1" thickBot="1">
      <c r="A4" s="68" t="s">
        <v>470</v>
      </c>
      <c r="B4" s="69"/>
      <c r="C4" s="70">
        <v>44201</v>
      </c>
      <c r="D4" s="71" t="s">
        <v>192</v>
      </c>
      <c r="E4" s="72"/>
      <c r="F4" s="73" t="s">
        <v>1</v>
      </c>
      <c r="G4" s="74">
        <f>SUM(B43,E43,H43,H69,N69,B69)</f>
        <v>128980</v>
      </c>
      <c r="H4" s="75" t="s">
        <v>2</v>
      </c>
      <c r="I4" s="76">
        <f>SUM(C43+C69+F43+I43+I69+O69)</f>
        <v>0</v>
      </c>
      <c r="J4" s="77"/>
      <c r="K4" s="78" t="s">
        <v>154</v>
      </c>
      <c r="L4" s="79">
        <f>I4</f>
        <v>0</v>
      </c>
      <c r="O4" s="346" t="s">
        <v>357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193</v>
      </c>
      <c r="B6" s="48"/>
      <c r="C6" s="52"/>
      <c r="D6" s="48" t="s">
        <v>194</v>
      </c>
      <c r="E6" s="48"/>
      <c r="F6" s="52"/>
      <c r="G6" s="48" t="s">
        <v>195</v>
      </c>
      <c r="H6" s="48"/>
      <c r="I6" s="52"/>
      <c r="J6" s="464" t="s">
        <v>196</v>
      </c>
      <c r="K6" s="465"/>
      <c r="L6" s="465"/>
      <c r="M6" s="465"/>
      <c r="N6" s="465"/>
      <c r="O6" s="466"/>
    </row>
    <row r="7" spans="1:15" s="55" customFormat="1" ht="15" customHeight="1">
      <c r="A7" s="82" t="s">
        <v>3</v>
      </c>
      <c r="B7" s="83" t="s">
        <v>272</v>
      </c>
      <c r="C7" s="84" t="s">
        <v>271</v>
      </c>
      <c r="D7" s="82" t="s">
        <v>3</v>
      </c>
      <c r="E7" s="83" t="s">
        <v>272</v>
      </c>
      <c r="F7" s="84" t="s">
        <v>271</v>
      </c>
      <c r="G7" s="82" t="s">
        <v>3</v>
      </c>
      <c r="H7" s="83" t="s">
        <v>272</v>
      </c>
      <c r="I7" s="84" t="s">
        <v>271</v>
      </c>
      <c r="J7" s="82" t="s">
        <v>3</v>
      </c>
      <c r="K7" s="83" t="s">
        <v>272</v>
      </c>
      <c r="L7" s="84" t="s">
        <v>271</v>
      </c>
      <c r="M7" s="82" t="s">
        <v>3</v>
      </c>
      <c r="N7" s="83" t="s">
        <v>272</v>
      </c>
      <c r="O7" s="84" t="s">
        <v>271</v>
      </c>
    </row>
    <row r="8" spans="1:15" s="55" customFormat="1" ht="18" customHeight="1">
      <c r="A8" s="463" t="s">
        <v>385</v>
      </c>
      <c r="B8" s="85">
        <v>1520</v>
      </c>
      <c r="C8" s="45"/>
      <c r="D8" s="43" t="s">
        <v>353</v>
      </c>
      <c r="E8" s="44">
        <v>490</v>
      </c>
      <c r="F8" s="45"/>
      <c r="G8" s="43" t="s">
        <v>4</v>
      </c>
      <c r="H8" s="44">
        <v>330</v>
      </c>
      <c r="I8" s="45"/>
      <c r="J8" s="266" t="s">
        <v>368</v>
      </c>
      <c r="K8" s="44">
        <v>1560</v>
      </c>
      <c r="L8" s="45"/>
      <c r="M8" s="43" t="s">
        <v>35</v>
      </c>
      <c r="N8" s="44">
        <v>1300</v>
      </c>
      <c r="O8" s="45"/>
    </row>
    <row r="9" spans="1:15" s="55" customFormat="1" ht="18" customHeight="1">
      <c r="A9" s="422" t="s">
        <v>386</v>
      </c>
      <c r="B9" s="85">
        <v>350</v>
      </c>
      <c r="C9" s="45"/>
      <c r="D9" s="269" t="s">
        <v>417</v>
      </c>
      <c r="E9" s="44">
        <v>590</v>
      </c>
      <c r="F9" s="45"/>
      <c r="G9" s="43" t="s">
        <v>5</v>
      </c>
      <c r="H9" s="44">
        <v>1310</v>
      </c>
      <c r="I9" s="45"/>
      <c r="J9" s="43" t="s">
        <v>372</v>
      </c>
      <c r="K9" s="44">
        <v>1500</v>
      </c>
      <c r="L9" s="45"/>
      <c r="M9" s="43" t="s">
        <v>26</v>
      </c>
      <c r="N9" s="44">
        <v>2970</v>
      </c>
      <c r="O9" s="45"/>
    </row>
    <row r="10" spans="1:15" s="55" customFormat="1" ht="18" customHeight="1">
      <c r="A10" s="462" t="s">
        <v>471</v>
      </c>
      <c r="B10" s="85">
        <v>300</v>
      </c>
      <c r="C10" s="45"/>
      <c r="D10" s="266" t="s">
        <v>340</v>
      </c>
      <c r="E10" s="44">
        <v>1810</v>
      </c>
      <c r="F10" s="45"/>
      <c r="G10" s="43" t="s">
        <v>6</v>
      </c>
      <c r="H10" s="44">
        <v>230</v>
      </c>
      <c r="I10" s="45"/>
      <c r="J10" s="43" t="s">
        <v>8</v>
      </c>
      <c r="K10" s="44">
        <v>1650</v>
      </c>
      <c r="L10" s="45"/>
      <c r="M10" s="88" t="s">
        <v>36</v>
      </c>
      <c r="N10" s="44">
        <v>1650</v>
      </c>
      <c r="O10" s="45"/>
    </row>
    <row r="11" spans="1:15" s="55" customFormat="1" ht="18" customHeight="1">
      <c r="A11" s="423" t="s">
        <v>387</v>
      </c>
      <c r="B11" s="85">
        <v>1050</v>
      </c>
      <c r="C11" s="45"/>
      <c r="D11" s="439" t="s">
        <v>418</v>
      </c>
      <c r="E11" s="44">
        <v>550</v>
      </c>
      <c r="F11" s="45"/>
      <c r="G11" s="137" t="s">
        <v>392</v>
      </c>
      <c r="H11" s="44">
        <v>320</v>
      </c>
      <c r="I11" s="45"/>
      <c r="J11" s="43" t="s">
        <v>466</v>
      </c>
      <c r="K11" s="44">
        <v>750</v>
      </c>
      <c r="L11" s="45"/>
      <c r="M11" s="43" t="s">
        <v>398</v>
      </c>
      <c r="N11" s="44">
        <v>2240</v>
      </c>
      <c r="O11" s="45"/>
    </row>
    <row r="12" spans="1:15" s="55" customFormat="1" ht="18" customHeight="1">
      <c r="A12" s="423" t="s">
        <v>388</v>
      </c>
      <c r="B12" s="85">
        <v>200</v>
      </c>
      <c r="C12" s="45"/>
      <c r="D12" s="43" t="s">
        <v>428</v>
      </c>
      <c r="E12" s="44">
        <v>700</v>
      </c>
      <c r="F12" s="45"/>
      <c r="G12" s="43" t="s">
        <v>465</v>
      </c>
      <c r="H12" s="44">
        <v>870</v>
      </c>
      <c r="I12" s="45"/>
      <c r="J12" s="458" t="s">
        <v>459</v>
      </c>
      <c r="K12" s="89">
        <v>700</v>
      </c>
      <c r="L12" s="45"/>
      <c r="M12" s="43" t="s">
        <v>336</v>
      </c>
      <c r="N12" s="44">
        <v>2100</v>
      </c>
      <c r="O12" s="45"/>
    </row>
    <row r="13" spans="1:15" s="55" customFormat="1" ht="18" customHeight="1">
      <c r="A13" s="424" t="s">
        <v>389</v>
      </c>
      <c r="B13" s="85">
        <v>650</v>
      </c>
      <c r="C13" s="45"/>
      <c r="D13" s="424" t="s">
        <v>455</v>
      </c>
      <c r="E13" s="44">
        <v>1550</v>
      </c>
      <c r="F13" s="45"/>
      <c r="G13" s="88" t="s">
        <v>262</v>
      </c>
      <c r="H13" s="44">
        <v>530</v>
      </c>
      <c r="I13" s="45"/>
      <c r="J13" s="87" t="s">
        <v>373</v>
      </c>
      <c r="K13" s="44">
        <v>1010</v>
      </c>
      <c r="L13" s="45"/>
      <c r="M13" s="43" t="s">
        <v>350</v>
      </c>
      <c r="N13" s="44">
        <v>1160</v>
      </c>
      <c r="O13" s="45"/>
    </row>
    <row r="14" spans="1:15" s="55" customFormat="1" ht="18" customHeight="1">
      <c r="A14" s="43"/>
      <c r="B14" s="90"/>
      <c r="C14" s="45"/>
      <c r="D14" s="424"/>
      <c r="E14" s="44"/>
      <c r="F14" s="45"/>
      <c r="G14" s="88" t="s">
        <v>384</v>
      </c>
      <c r="H14" s="44">
        <v>260</v>
      </c>
      <c r="I14" s="45"/>
      <c r="J14" s="264" t="s">
        <v>374</v>
      </c>
      <c r="K14" s="44">
        <v>1990</v>
      </c>
      <c r="L14" s="45"/>
      <c r="M14" s="88" t="s">
        <v>326</v>
      </c>
      <c r="N14" s="44">
        <v>1790</v>
      </c>
      <c r="O14" s="45"/>
    </row>
    <row r="15" spans="1:15" s="55" customFormat="1" ht="18" customHeight="1">
      <c r="A15" s="43"/>
      <c r="B15" s="85"/>
      <c r="C15" s="45"/>
      <c r="D15" s="43"/>
      <c r="E15" s="408"/>
      <c r="F15" s="45"/>
      <c r="G15" s="88" t="s">
        <v>13</v>
      </c>
      <c r="H15" s="44">
        <v>310</v>
      </c>
      <c r="I15" s="45"/>
      <c r="J15" s="87" t="s">
        <v>375</v>
      </c>
      <c r="K15" s="44">
        <v>1690</v>
      </c>
      <c r="L15" s="45"/>
      <c r="M15" s="43" t="s">
        <v>327</v>
      </c>
      <c r="N15" s="44">
        <v>1820</v>
      </c>
      <c r="O15" s="45"/>
    </row>
    <row r="16" spans="1:15" s="55" customFormat="1" ht="18" customHeight="1">
      <c r="A16" s="87"/>
      <c r="B16" s="85">
        <v>0</v>
      </c>
      <c r="C16" s="45"/>
      <c r="D16" s="43"/>
      <c r="E16" s="408"/>
      <c r="F16" s="45"/>
      <c r="G16" s="43" t="s">
        <v>9</v>
      </c>
      <c r="H16" s="44">
        <v>600</v>
      </c>
      <c r="I16" s="45"/>
      <c r="J16" s="43" t="s">
        <v>14</v>
      </c>
      <c r="K16" s="44">
        <v>410</v>
      </c>
      <c r="L16" s="45"/>
      <c r="M16" s="267" t="s">
        <v>399</v>
      </c>
      <c r="N16" s="44">
        <v>1190</v>
      </c>
      <c r="O16" s="45"/>
    </row>
    <row r="17" spans="1:15" s="55" customFormat="1" ht="18" customHeight="1">
      <c r="A17" s="87"/>
      <c r="B17" s="85">
        <v>0</v>
      </c>
      <c r="C17" s="45"/>
      <c r="D17" s="43"/>
      <c r="E17" s="44">
        <v>0</v>
      </c>
      <c r="F17" s="45"/>
      <c r="G17" s="264" t="s">
        <v>306</v>
      </c>
      <c r="H17" s="93">
        <v>420</v>
      </c>
      <c r="I17" s="45"/>
      <c r="J17" s="46" t="s">
        <v>376</v>
      </c>
      <c r="K17" s="117">
        <v>2710</v>
      </c>
      <c r="L17" s="45"/>
      <c r="M17" s="267" t="s">
        <v>400</v>
      </c>
      <c r="N17" s="44">
        <v>1200</v>
      </c>
      <c r="O17" s="45"/>
    </row>
    <row r="18" spans="1:15" s="55" customFormat="1" ht="18" customHeight="1">
      <c r="A18" s="87"/>
      <c r="B18" s="85">
        <v>0</v>
      </c>
      <c r="C18" s="45"/>
      <c r="D18" s="424" t="s">
        <v>454</v>
      </c>
      <c r="E18" s="44"/>
      <c r="F18" s="45"/>
      <c r="G18" s="97" t="s">
        <v>12</v>
      </c>
      <c r="H18" s="98">
        <v>1400</v>
      </c>
      <c r="I18" s="45"/>
      <c r="J18" s="137" t="s">
        <v>15</v>
      </c>
      <c r="K18" s="44">
        <v>1790</v>
      </c>
      <c r="L18" s="45"/>
      <c r="M18" s="266" t="s">
        <v>401</v>
      </c>
      <c r="N18" s="44">
        <v>760</v>
      </c>
      <c r="O18" s="45"/>
    </row>
    <row r="19" spans="1:15" s="55" customFormat="1" ht="18" customHeight="1">
      <c r="A19" s="97"/>
      <c r="B19" s="126">
        <v>0</v>
      </c>
      <c r="C19" s="105"/>
      <c r="D19" s="97"/>
      <c r="E19" s="126">
        <v>0</v>
      </c>
      <c r="F19" s="105"/>
      <c r="G19" s="456" t="s">
        <v>270</v>
      </c>
      <c r="H19" s="98"/>
      <c r="I19" s="438"/>
      <c r="J19" s="268" t="s">
        <v>343</v>
      </c>
      <c r="K19" s="89">
        <v>1110</v>
      </c>
      <c r="L19" s="45"/>
      <c r="M19" s="425" t="s">
        <v>352</v>
      </c>
      <c r="N19" s="44">
        <v>2130</v>
      </c>
      <c r="O19" s="45"/>
    </row>
    <row r="20" spans="1:15" s="55" customFormat="1" ht="18" customHeight="1">
      <c r="A20" s="329" t="s">
        <v>358</v>
      </c>
      <c r="B20" s="326">
        <f>SUM(B8:B19)</f>
        <v>4070</v>
      </c>
      <c r="C20" s="327">
        <f>SUM(C8:C19)</f>
        <v>0</v>
      </c>
      <c r="D20" s="329" t="s">
        <v>358</v>
      </c>
      <c r="E20" s="326">
        <f>SUM(E8:E19)</f>
        <v>5690</v>
      </c>
      <c r="F20" s="327">
        <f>SUM(F8:F19)</f>
        <v>0</v>
      </c>
      <c r="G20" s="329" t="s">
        <v>358</v>
      </c>
      <c r="H20" s="326">
        <f>SUM(H8:H19)</f>
        <v>6580</v>
      </c>
      <c r="I20" s="327">
        <f>SUM(I8:I19)</f>
        <v>0</v>
      </c>
      <c r="J20" s="43" t="s">
        <v>9</v>
      </c>
      <c r="K20" s="44">
        <v>1640</v>
      </c>
      <c r="L20" s="45"/>
      <c r="M20" s="43" t="s">
        <v>402</v>
      </c>
      <c r="N20" s="44">
        <v>730</v>
      </c>
      <c r="O20" s="45"/>
    </row>
    <row r="21" spans="1:15" s="55" customFormat="1" ht="18" customHeight="1">
      <c r="A21" s="43"/>
      <c r="B21" s="85"/>
      <c r="C21" s="45"/>
      <c r="D21" s="46"/>
      <c r="E21" s="44">
        <v>0</v>
      </c>
      <c r="F21" s="45"/>
      <c r="G21" s="43"/>
      <c r="H21" s="44"/>
      <c r="I21" s="45"/>
      <c r="J21" s="87" t="s">
        <v>155</v>
      </c>
      <c r="K21" s="44">
        <v>970</v>
      </c>
      <c r="L21" s="45"/>
      <c r="M21" s="264" t="s">
        <v>328</v>
      </c>
      <c r="N21" s="44">
        <v>760</v>
      </c>
      <c r="O21" s="45"/>
    </row>
    <row r="22" spans="1:15" s="55" customFormat="1" ht="18" customHeight="1">
      <c r="A22" s="43" t="s">
        <v>20</v>
      </c>
      <c r="B22" s="90">
        <v>320</v>
      </c>
      <c r="C22" s="45"/>
      <c r="D22" s="87" t="s">
        <v>20</v>
      </c>
      <c r="E22" s="421">
        <v>650</v>
      </c>
      <c r="F22" s="45"/>
      <c r="G22" s="43" t="s">
        <v>21</v>
      </c>
      <c r="H22" s="44">
        <v>870</v>
      </c>
      <c r="I22" s="45"/>
      <c r="J22" s="43" t="s">
        <v>248</v>
      </c>
      <c r="K22" s="44">
        <v>1390</v>
      </c>
      <c r="L22" s="45"/>
      <c r="M22" s="43" t="s">
        <v>329</v>
      </c>
      <c r="N22" s="44">
        <v>1850</v>
      </c>
      <c r="O22" s="45"/>
    </row>
    <row r="23" spans="1:15" s="55" customFormat="1" ht="18" customHeight="1">
      <c r="A23" s="423" t="s">
        <v>390</v>
      </c>
      <c r="B23" s="85">
        <v>720</v>
      </c>
      <c r="C23" s="45"/>
      <c r="D23" s="43" t="s">
        <v>429</v>
      </c>
      <c r="E23" s="447">
        <v>540</v>
      </c>
      <c r="F23" s="45"/>
      <c r="G23" s="43" t="s">
        <v>25</v>
      </c>
      <c r="H23" s="44">
        <v>310</v>
      </c>
      <c r="I23" s="45"/>
      <c r="J23" s="266" t="s">
        <v>377</v>
      </c>
      <c r="K23" s="44">
        <v>930</v>
      </c>
      <c r="L23" s="45"/>
      <c r="M23" s="43" t="s">
        <v>403</v>
      </c>
      <c r="N23" s="44">
        <v>2980</v>
      </c>
      <c r="O23" s="45"/>
    </row>
    <row r="24" spans="1:15" s="55" customFormat="1" ht="18" customHeight="1">
      <c r="A24" s="43" t="s">
        <v>426</v>
      </c>
      <c r="B24" s="85">
        <v>320</v>
      </c>
      <c r="C24" s="45"/>
      <c r="D24" s="43" t="s">
        <v>27</v>
      </c>
      <c r="E24" s="447">
        <v>350</v>
      </c>
      <c r="F24" s="45"/>
      <c r="G24" s="43" t="s">
        <v>24</v>
      </c>
      <c r="H24" s="44">
        <v>2820</v>
      </c>
      <c r="I24" s="45"/>
      <c r="J24" s="269" t="s">
        <v>323</v>
      </c>
      <c r="K24" s="93">
        <v>3540</v>
      </c>
      <c r="L24" s="45"/>
      <c r="M24" s="264" t="s">
        <v>318</v>
      </c>
      <c r="N24" s="44">
        <v>3000</v>
      </c>
      <c r="O24" s="45"/>
    </row>
    <row r="25" spans="1:15" s="55" customFormat="1" ht="18" customHeight="1">
      <c r="A25" s="439" t="s">
        <v>427</v>
      </c>
      <c r="B25" s="85">
        <v>630</v>
      </c>
      <c r="C25" s="45"/>
      <c r="D25" s="266" t="s">
        <v>430</v>
      </c>
      <c r="E25" s="447">
        <v>340</v>
      </c>
      <c r="F25" s="45"/>
      <c r="G25" s="43" t="s">
        <v>28</v>
      </c>
      <c r="H25" s="44">
        <v>440</v>
      </c>
      <c r="I25" s="45"/>
      <c r="J25" s="43" t="s">
        <v>16</v>
      </c>
      <c r="K25" s="89">
        <v>580</v>
      </c>
      <c r="L25" s="45"/>
      <c r="M25" s="88" t="s">
        <v>380</v>
      </c>
      <c r="N25" s="44">
        <v>2760</v>
      </c>
      <c r="O25" s="45"/>
    </row>
    <row r="26" spans="1:15" s="55" customFormat="1" ht="18" customHeight="1">
      <c r="A26" s="439"/>
      <c r="B26" s="85"/>
      <c r="C26" s="45"/>
      <c r="D26" s="88" t="s">
        <v>261</v>
      </c>
      <c r="E26" s="447">
        <v>1340</v>
      </c>
      <c r="F26" s="45"/>
      <c r="G26" s="88" t="s">
        <v>27</v>
      </c>
      <c r="H26" s="44">
        <v>820</v>
      </c>
      <c r="I26" s="45"/>
      <c r="J26" s="43" t="s">
        <v>11</v>
      </c>
      <c r="K26" s="44">
        <v>960</v>
      </c>
      <c r="L26" s="45"/>
      <c r="M26" s="435" t="s">
        <v>382</v>
      </c>
      <c r="N26" s="44">
        <v>2100</v>
      </c>
      <c r="O26" s="45"/>
    </row>
    <row r="27" spans="1:15" s="55" customFormat="1" ht="18" customHeight="1">
      <c r="A27" s="43"/>
      <c r="B27" s="304"/>
      <c r="C27" s="45"/>
      <c r="D27" s="43" t="s">
        <v>23</v>
      </c>
      <c r="E27" s="447">
        <v>730</v>
      </c>
      <c r="F27" s="45"/>
      <c r="G27" s="43" t="s">
        <v>338</v>
      </c>
      <c r="H27" s="44">
        <v>440</v>
      </c>
      <c r="I27" s="45"/>
      <c r="J27" s="43" t="s">
        <v>17</v>
      </c>
      <c r="K27" s="44">
        <v>1130</v>
      </c>
      <c r="L27" s="45"/>
      <c r="M27" s="43" t="s">
        <v>330</v>
      </c>
      <c r="N27" s="44">
        <v>1090</v>
      </c>
      <c r="O27" s="45"/>
    </row>
    <row r="28" spans="1:15" s="55" customFormat="1" ht="18" customHeight="1">
      <c r="A28" s="43"/>
      <c r="B28" s="85"/>
      <c r="C28" s="45"/>
      <c r="D28" s="43"/>
      <c r="E28" s="44"/>
      <c r="F28" s="45"/>
      <c r="G28" s="86" t="s">
        <v>22</v>
      </c>
      <c r="H28" s="44">
        <v>1300</v>
      </c>
      <c r="I28" s="45"/>
      <c r="J28" s="87" t="s">
        <v>7</v>
      </c>
      <c r="K28" s="44">
        <v>870</v>
      </c>
      <c r="L28" s="45"/>
      <c r="M28" s="291" t="s">
        <v>331</v>
      </c>
      <c r="N28" s="89">
        <v>730</v>
      </c>
      <c r="O28" s="45"/>
    </row>
    <row r="29" spans="1:15" s="55" customFormat="1" ht="18" customHeight="1">
      <c r="A29" s="87"/>
      <c r="B29" s="93"/>
      <c r="C29" s="45"/>
      <c r="D29" s="43"/>
      <c r="E29" s="44"/>
      <c r="F29" s="45"/>
      <c r="G29" s="88" t="s">
        <v>30</v>
      </c>
      <c r="H29" s="44">
        <v>800</v>
      </c>
      <c r="I29" s="45"/>
      <c r="J29" s="451" t="s">
        <v>393</v>
      </c>
      <c r="K29" s="44">
        <v>2370</v>
      </c>
      <c r="L29" s="45"/>
      <c r="M29" s="266" t="s">
        <v>332</v>
      </c>
      <c r="N29" s="44">
        <v>2460</v>
      </c>
      <c r="O29" s="45"/>
    </row>
    <row r="30" spans="1:15" s="55" customFormat="1" ht="18" customHeight="1">
      <c r="A30" s="87"/>
      <c r="B30" s="93"/>
      <c r="C30" s="45"/>
      <c r="D30" s="101"/>
      <c r="E30" s="93"/>
      <c r="F30" s="45"/>
      <c r="G30" s="43" t="s">
        <v>29</v>
      </c>
      <c r="H30" s="44">
        <v>480</v>
      </c>
      <c r="I30" s="45"/>
      <c r="J30" s="88" t="s">
        <v>394</v>
      </c>
      <c r="K30" s="89">
        <v>2140</v>
      </c>
      <c r="L30" s="45"/>
      <c r="M30" s="268" t="s">
        <v>33</v>
      </c>
      <c r="N30" s="89">
        <v>1270</v>
      </c>
      <c r="O30" s="45"/>
    </row>
    <row r="31" spans="1:15" s="55" customFormat="1" ht="18" customHeight="1">
      <c r="A31" s="87"/>
      <c r="B31" s="93"/>
      <c r="C31" s="45"/>
      <c r="D31" s="43"/>
      <c r="E31" s="44"/>
      <c r="F31" s="45"/>
      <c r="G31" s="43" t="s">
        <v>335</v>
      </c>
      <c r="H31" s="44">
        <v>780</v>
      </c>
      <c r="I31" s="45"/>
      <c r="J31" s="88" t="s">
        <v>10</v>
      </c>
      <c r="K31" s="44">
        <v>1580</v>
      </c>
      <c r="L31" s="45"/>
      <c r="M31" s="268" t="s">
        <v>319</v>
      </c>
      <c r="N31" s="44">
        <v>1700</v>
      </c>
      <c r="O31" s="45"/>
    </row>
    <row r="32" spans="1:15" s="55" customFormat="1" ht="18" customHeight="1">
      <c r="A32" s="87"/>
      <c r="B32" s="93"/>
      <c r="C32" s="45"/>
      <c r="D32" s="87"/>
      <c r="E32" s="93"/>
      <c r="F32" s="45"/>
      <c r="G32" s="43" t="s">
        <v>31</v>
      </c>
      <c r="H32" s="44">
        <v>720</v>
      </c>
      <c r="I32" s="45"/>
      <c r="J32" s="293" t="s">
        <v>460</v>
      </c>
      <c r="K32" s="44">
        <v>600</v>
      </c>
      <c r="L32" s="45"/>
      <c r="M32" s="43" t="s">
        <v>34</v>
      </c>
      <c r="N32" s="44">
        <v>810</v>
      </c>
      <c r="O32" s="45"/>
    </row>
    <row r="33" spans="1:15" s="55" customFormat="1" ht="18" customHeight="1">
      <c r="A33" s="423" t="s">
        <v>391</v>
      </c>
      <c r="B33" s="93"/>
      <c r="C33" s="45"/>
      <c r="D33" s="87"/>
      <c r="E33" s="93"/>
      <c r="F33" s="45"/>
      <c r="G33" s="46" t="s">
        <v>32</v>
      </c>
      <c r="H33" s="102"/>
      <c r="I33" s="45"/>
      <c r="J33" s="88" t="s">
        <v>396</v>
      </c>
      <c r="K33" s="44">
        <v>2980</v>
      </c>
      <c r="L33" s="45"/>
      <c r="M33" s="43"/>
      <c r="N33" s="44"/>
      <c r="O33" s="45"/>
    </row>
    <row r="34" spans="1:15" s="55" customFormat="1" ht="18" customHeight="1">
      <c r="A34" s="97"/>
      <c r="B34" s="98"/>
      <c r="C34" s="105"/>
      <c r="D34" s="97"/>
      <c r="E34" s="98"/>
      <c r="F34" s="105"/>
      <c r="G34" s="97"/>
      <c r="H34" s="98"/>
      <c r="I34" s="105"/>
      <c r="J34" s="101" t="s">
        <v>324</v>
      </c>
      <c r="K34" s="93">
        <v>2050</v>
      </c>
      <c r="L34" s="45"/>
      <c r="M34" s="43"/>
      <c r="N34" s="44"/>
      <c r="O34" s="45"/>
    </row>
    <row r="35" spans="1:15" s="55" customFormat="1" ht="18" customHeight="1">
      <c r="A35" s="329" t="s">
        <v>359</v>
      </c>
      <c r="B35" s="328">
        <f>SUM(B22:B33)</f>
        <v>1990</v>
      </c>
      <c r="C35" s="327">
        <f>SUM(C22:C33)</f>
        <v>0</v>
      </c>
      <c r="D35" s="329" t="s">
        <v>359</v>
      </c>
      <c r="E35" s="328">
        <f>SUM(E22:E33)</f>
        <v>3950</v>
      </c>
      <c r="F35" s="327">
        <f>SUM(F22:F33)</f>
        <v>0</v>
      </c>
      <c r="G35" s="329" t="s">
        <v>359</v>
      </c>
      <c r="H35" s="328">
        <f>SUM(H22:H33)</f>
        <v>9780</v>
      </c>
      <c r="I35" s="327">
        <f>SUM(I22:I33)</f>
        <v>0</v>
      </c>
      <c r="J35" s="88" t="s">
        <v>325</v>
      </c>
      <c r="K35" s="44">
        <v>1400</v>
      </c>
      <c r="L35" s="45"/>
      <c r="M35" s="88"/>
      <c r="N35" s="304"/>
      <c r="O35" s="45"/>
    </row>
    <row r="36" spans="1:15" s="55" customFormat="1" ht="18" customHeight="1">
      <c r="A36" s="43"/>
      <c r="B36" s="44"/>
      <c r="C36" s="45"/>
      <c r="D36" s="92"/>
      <c r="E36" s="44"/>
      <c r="F36" s="45"/>
      <c r="G36" s="103" t="s">
        <v>285</v>
      </c>
      <c r="H36" s="174"/>
      <c r="I36" s="118"/>
      <c r="J36" s="88" t="s">
        <v>308</v>
      </c>
      <c r="K36" s="89">
        <v>1260</v>
      </c>
      <c r="L36" s="45"/>
      <c r="M36" s="417"/>
      <c r="N36" s="44">
        <v>0</v>
      </c>
      <c r="O36" s="45">
        <v>0</v>
      </c>
    </row>
    <row r="37" spans="1:15" s="55" customFormat="1" ht="18" customHeight="1">
      <c r="A37" s="43"/>
      <c r="B37" s="85"/>
      <c r="C37" s="45"/>
      <c r="D37" s="87"/>
      <c r="E37" s="93"/>
      <c r="F37" s="45"/>
      <c r="G37" s="87" t="s">
        <v>274</v>
      </c>
      <c r="H37" s="93">
        <v>50</v>
      </c>
      <c r="I37" s="45"/>
      <c r="J37" s="88" t="s">
        <v>12</v>
      </c>
      <c r="K37" s="89">
        <v>2910</v>
      </c>
      <c r="L37" s="45"/>
      <c r="M37" s="417"/>
      <c r="N37" s="44">
        <v>0</v>
      </c>
      <c r="O37" s="45">
        <v>0</v>
      </c>
    </row>
    <row r="38" spans="1:15" s="55" customFormat="1" ht="18" customHeight="1">
      <c r="A38" s="43"/>
      <c r="B38" s="85"/>
      <c r="C38" s="45"/>
      <c r="D38" s="43"/>
      <c r="E38" s="44"/>
      <c r="F38" s="45"/>
      <c r="G38" s="43"/>
      <c r="H38" s="44"/>
      <c r="I38" s="45"/>
      <c r="J38" s="88" t="s">
        <v>18</v>
      </c>
      <c r="K38" s="89">
        <v>1880</v>
      </c>
      <c r="L38" s="45"/>
      <c r="M38" s="88"/>
      <c r="N38" s="44"/>
      <c r="O38" s="45"/>
    </row>
    <row r="39" spans="1:15" s="55" customFormat="1" ht="18" customHeight="1">
      <c r="A39" s="43"/>
      <c r="B39" s="85"/>
      <c r="C39" s="45"/>
      <c r="D39" s="43"/>
      <c r="E39" s="44"/>
      <c r="F39" s="45"/>
      <c r="G39" s="249"/>
      <c r="H39" s="250"/>
      <c r="I39" s="105"/>
      <c r="J39" s="88" t="s">
        <v>397</v>
      </c>
      <c r="K39" s="89">
        <v>1510</v>
      </c>
      <c r="L39" s="45"/>
      <c r="M39" s="88"/>
      <c r="N39" s="44"/>
      <c r="O39" s="45"/>
    </row>
    <row r="40" spans="1:15" s="55" customFormat="1" ht="18" customHeight="1">
      <c r="A40" s="43"/>
      <c r="B40" s="307"/>
      <c r="C40" s="45"/>
      <c r="D40" s="43"/>
      <c r="E40" s="44"/>
      <c r="F40" s="45"/>
      <c r="G40" s="338" t="s">
        <v>360</v>
      </c>
      <c r="H40" s="328">
        <f>SUM(H37:H39)</f>
        <v>50</v>
      </c>
      <c r="I40" s="327">
        <f>SUM(I37:I39)</f>
        <v>0</v>
      </c>
      <c r="J40" s="88"/>
      <c r="K40" s="89"/>
      <c r="L40" s="45"/>
      <c r="M40" s="88"/>
      <c r="N40" s="44"/>
      <c r="O40" s="45"/>
    </row>
    <row r="41" spans="1:15" s="55" customFormat="1" ht="18" customHeight="1">
      <c r="A41" s="103"/>
      <c r="B41" s="104"/>
      <c r="C41" s="45"/>
      <c r="D41" s="103"/>
      <c r="E41" s="104"/>
      <c r="F41" s="45"/>
      <c r="G41" s="270"/>
      <c r="H41" s="271"/>
      <c r="I41" s="45"/>
      <c r="J41" s="88"/>
      <c r="K41" s="89"/>
      <c r="L41" s="45"/>
      <c r="M41" s="88"/>
      <c r="N41" s="44"/>
      <c r="O41" s="45"/>
    </row>
    <row r="42" spans="1:15" s="55" customFormat="1" ht="18" customHeight="1">
      <c r="A42" s="46"/>
      <c r="B42" s="102"/>
      <c r="C42" s="105"/>
      <c r="D42" s="43"/>
      <c r="E42" s="102"/>
      <c r="F42" s="105"/>
      <c r="G42" s="46"/>
      <c r="H42" s="102"/>
      <c r="I42" s="105"/>
      <c r="J42" s="403"/>
      <c r="K42" s="304"/>
      <c r="L42" s="45"/>
      <c r="M42" s="88"/>
      <c r="N42" s="107"/>
      <c r="O42" s="45"/>
    </row>
    <row r="43" spans="1:15" s="55" customFormat="1" ht="18" customHeight="1" thickBot="1">
      <c r="A43" s="330" t="s">
        <v>19</v>
      </c>
      <c r="B43" s="108">
        <f>SUM(B20,B35)</f>
        <v>6060</v>
      </c>
      <c r="C43" s="109">
        <f>SUM(C20,C35)</f>
        <v>0</v>
      </c>
      <c r="D43" s="330" t="s">
        <v>19</v>
      </c>
      <c r="E43" s="108">
        <f>SUM(E20,E35)</f>
        <v>9640</v>
      </c>
      <c r="F43" s="109">
        <f>SUM(F20,F35)</f>
        <v>0</v>
      </c>
      <c r="G43" s="330" t="s">
        <v>19</v>
      </c>
      <c r="H43" s="108">
        <f>SUM(H20,H35,H40)</f>
        <v>16410</v>
      </c>
      <c r="I43" s="109">
        <f>SUM(I20,I35,I40)</f>
        <v>0</v>
      </c>
      <c r="J43" s="88"/>
      <c r="K43" s="306"/>
      <c r="L43" s="45"/>
      <c r="M43" s="88"/>
      <c r="N43" s="89"/>
      <c r="O43" s="45"/>
    </row>
    <row r="44" spans="1:15" s="55" customFormat="1" ht="18" customHeight="1" thickBot="1">
      <c r="A44" s="316"/>
      <c r="B44" s="110"/>
      <c r="C44" s="335"/>
      <c r="D44" s="418"/>
      <c r="E44" s="321"/>
      <c r="F44" s="419"/>
      <c r="G44" s="319"/>
      <c r="H44" s="319"/>
      <c r="I44" s="320"/>
      <c r="J44" s="88" t="s">
        <v>395</v>
      </c>
      <c r="K44" s="428"/>
      <c r="L44" s="429"/>
      <c r="M44" s="430"/>
      <c r="N44" s="408"/>
      <c r="O44" s="45"/>
    </row>
    <row r="45" spans="1:15" s="55" customFormat="1" ht="18" customHeight="1">
      <c r="A45" s="464" t="s">
        <v>255</v>
      </c>
      <c r="B45" s="470"/>
      <c r="C45" s="471"/>
      <c r="D45" s="322"/>
      <c r="E45" s="323"/>
      <c r="F45" s="324"/>
      <c r="G45" s="47" t="s">
        <v>197</v>
      </c>
      <c r="H45" s="119"/>
      <c r="I45" s="120"/>
      <c r="J45" s="426" t="s">
        <v>467</v>
      </c>
      <c r="K45" s="421"/>
      <c r="L45" s="45"/>
      <c r="M45" s="266"/>
      <c r="N45" s="44"/>
      <c r="O45" s="45"/>
    </row>
    <row r="46" spans="1:15" s="55" customFormat="1" ht="18" customHeight="1">
      <c r="A46" s="82" t="s">
        <v>3</v>
      </c>
      <c r="B46" s="83" t="s">
        <v>272</v>
      </c>
      <c r="C46" s="84" t="s">
        <v>271</v>
      </c>
      <c r="D46" s="127"/>
      <c r="E46" s="325"/>
      <c r="F46" s="116"/>
      <c r="G46" s="82" t="s">
        <v>3</v>
      </c>
      <c r="H46" s="83" t="s">
        <v>272</v>
      </c>
      <c r="I46" s="84" t="s">
        <v>271</v>
      </c>
      <c r="J46" s="88"/>
      <c r="K46" s="44"/>
      <c r="L46" s="45"/>
      <c r="M46" s="88"/>
      <c r="N46" s="421"/>
      <c r="O46" s="45"/>
    </row>
    <row r="47" spans="1:15" s="55" customFormat="1" ht="18" customHeight="1">
      <c r="A47" s="43" t="s">
        <v>254</v>
      </c>
      <c r="B47" s="44">
        <v>1600</v>
      </c>
      <c r="C47" s="45"/>
      <c r="D47" s="46"/>
      <c r="E47" s="227"/>
      <c r="F47" s="105"/>
      <c r="G47" s="43"/>
      <c r="H47" s="421"/>
      <c r="I47" s="45"/>
      <c r="J47" s="305"/>
      <c r="K47" s="93"/>
      <c r="L47" s="45"/>
      <c r="M47" s="272"/>
      <c r="N47" s="273"/>
      <c r="O47" s="45"/>
    </row>
    <row r="48" spans="1:15" s="55" customFormat="1" ht="18" customHeight="1">
      <c r="A48" s="410"/>
      <c r="B48" s="44">
        <v>0</v>
      </c>
      <c r="C48" s="45"/>
      <c r="D48" s="46"/>
      <c r="E48" s="227"/>
      <c r="F48" s="105"/>
      <c r="G48" s="43"/>
      <c r="H48" s="421"/>
      <c r="I48" s="45"/>
      <c r="J48" s="247"/>
      <c r="K48" s="102"/>
      <c r="L48" s="105"/>
      <c r="M48" s="241"/>
      <c r="N48" s="336"/>
      <c r="O48" s="105"/>
    </row>
    <row r="49" spans="1:15" s="55" customFormat="1" ht="18" customHeight="1">
      <c r="A49" s="43"/>
      <c r="B49" s="44">
        <v>0</v>
      </c>
      <c r="C49" s="45"/>
      <c r="D49" s="46"/>
      <c r="E49" s="227"/>
      <c r="F49" s="105"/>
      <c r="G49" s="43"/>
      <c r="H49" s="421"/>
      <c r="I49" s="45"/>
      <c r="J49" s="337" t="s">
        <v>358</v>
      </c>
      <c r="K49" s="328">
        <f>SUM(K8:K48)</f>
        <v>49560</v>
      </c>
      <c r="L49" s="327">
        <f>SUM(L8:L48)</f>
        <v>0</v>
      </c>
      <c r="M49" s="329" t="s">
        <v>359</v>
      </c>
      <c r="N49" s="328">
        <f>SUM(N8:N48)</f>
        <v>42550</v>
      </c>
      <c r="O49" s="327">
        <f>SUM(O8:O48)</f>
        <v>0</v>
      </c>
    </row>
    <row r="50" spans="1:15" s="55" customFormat="1" ht="18" customHeight="1">
      <c r="A50" s="264"/>
      <c r="B50" s="44">
        <v>0</v>
      </c>
      <c r="C50" s="45"/>
      <c r="D50" s="127"/>
      <c r="E50" s="227"/>
      <c r="F50" s="105"/>
      <c r="G50" s="100"/>
      <c r="H50" s="304"/>
      <c r="I50" s="45"/>
      <c r="J50" s="339"/>
      <c r="K50" s="340"/>
      <c r="L50" s="341"/>
      <c r="M50" s="103" t="s">
        <v>285</v>
      </c>
      <c r="N50" s="174"/>
      <c r="O50" s="118"/>
    </row>
    <row r="51" spans="1:15" s="55" customFormat="1" ht="18" customHeight="1">
      <c r="A51" s="43"/>
      <c r="B51" s="44">
        <v>0</v>
      </c>
      <c r="C51" s="45"/>
      <c r="D51" s="46"/>
      <c r="E51" s="227"/>
      <c r="F51" s="105"/>
      <c r="G51" s="100"/>
      <c r="H51" s="304"/>
      <c r="I51" s="45"/>
      <c r="J51" s="125"/>
      <c r="K51" s="342"/>
      <c r="L51" s="105"/>
      <c r="M51" s="164" t="s">
        <v>57</v>
      </c>
      <c r="N51" s="93">
        <v>850</v>
      </c>
      <c r="O51" s="45"/>
    </row>
    <row r="52" spans="1:15" s="55" customFormat="1" ht="18" customHeight="1">
      <c r="A52" s="413"/>
      <c r="B52" s="117">
        <v>0</v>
      </c>
      <c r="C52" s="45"/>
      <c r="D52" s="46"/>
      <c r="E52" s="227"/>
      <c r="F52" s="105"/>
      <c r="G52" s="100"/>
      <c r="H52" s="304"/>
      <c r="I52" s="335"/>
      <c r="J52" s="125"/>
      <c r="K52" s="342"/>
      <c r="L52" s="105"/>
      <c r="M52" s="138" t="s">
        <v>58</v>
      </c>
      <c r="N52" s="93">
        <v>100</v>
      </c>
      <c r="O52" s="45"/>
    </row>
    <row r="53" spans="1:15" ht="18" customHeight="1">
      <c r="A53" s="43"/>
      <c r="B53" s="44">
        <v>0</v>
      </c>
      <c r="C53" s="45"/>
      <c r="D53" s="46"/>
      <c r="E53" s="227"/>
      <c r="F53" s="105"/>
      <c r="G53" s="103"/>
      <c r="H53" s="104"/>
      <c r="I53" s="45"/>
      <c r="J53" s="125"/>
      <c r="K53" s="342"/>
      <c r="L53" s="105"/>
      <c r="M53" s="88"/>
      <c r="N53" s="44"/>
      <c r="O53" s="45"/>
    </row>
    <row r="54" spans="1:15" ht="18" customHeight="1">
      <c r="A54" s="43"/>
      <c r="B54" s="44">
        <v>0</v>
      </c>
      <c r="C54" s="45"/>
      <c r="D54" s="46"/>
      <c r="E54" s="227"/>
      <c r="F54" s="105"/>
      <c r="G54" s="100"/>
      <c r="H54" s="304"/>
      <c r="I54" s="45"/>
      <c r="J54" s="125"/>
      <c r="K54" s="342"/>
      <c r="L54" s="105"/>
      <c r="M54" s="43"/>
      <c r="N54" s="44"/>
      <c r="O54" s="45"/>
    </row>
    <row r="55" spans="1:15" ht="18" customHeight="1">
      <c r="A55" s="46"/>
      <c r="B55" s="102"/>
      <c r="C55" s="105"/>
      <c r="D55" s="46"/>
      <c r="E55" s="227"/>
      <c r="F55" s="105"/>
      <c r="G55" s="331"/>
      <c r="H55" s="98"/>
      <c r="I55" s="332"/>
      <c r="J55" s="125"/>
      <c r="K55" s="342"/>
      <c r="L55" s="105"/>
      <c r="M55" s="97"/>
      <c r="N55" s="98"/>
      <c r="O55" s="105"/>
    </row>
    <row r="56" spans="1:15" s="55" customFormat="1" ht="18" customHeight="1">
      <c r="A56" s="329" t="s">
        <v>358</v>
      </c>
      <c r="B56" s="328">
        <f>SUM(B47:B55)</f>
        <v>1600</v>
      </c>
      <c r="C56" s="327">
        <f>SUM(C47:C55)</f>
        <v>0</v>
      </c>
      <c r="D56" s="46"/>
      <c r="E56" s="227"/>
      <c r="F56" s="105"/>
      <c r="G56" s="329" t="s">
        <v>358</v>
      </c>
      <c r="H56" s="414">
        <f>SUM(H47:H55)</f>
        <v>0</v>
      </c>
      <c r="I56" s="327">
        <f>SUM(I47:I55)</f>
        <v>0</v>
      </c>
      <c r="J56" s="125"/>
      <c r="K56" s="342"/>
      <c r="L56" s="105"/>
      <c r="M56" s="338" t="s">
        <v>360</v>
      </c>
      <c r="N56" s="328">
        <f>SUM(N51:N55)</f>
        <v>950</v>
      </c>
      <c r="O56" s="327">
        <f>SUM(O51:O55)</f>
        <v>0</v>
      </c>
    </row>
    <row r="57" spans="1:15" s="55" customFormat="1" ht="18" customHeight="1">
      <c r="A57" s="43"/>
      <c r="B57" s="44"/>
      <c r="C57" s="45"/>
      <c r="D57" s="46"/>
      <c r="E57" s="227"/>
      <c r="F57" s="105"/>
      <c r="G57" s="88"/>
      <c r="H57" s="44"/>
      <c r="I57" s="45"/>
      <c r="J57" s="125"/>
      <c r="K57" s="342"/>
      <c r="L57" s="105"/>
      <c r="M57" s="103" t="s">
        <v>284</v>
      </c>
      <c r="N57" s="174"/>
      <c r="O57" s="118"/>
    </row>
    <row r="58" spans="1:15" s="55" customFormat="1" ht="18" customHeight="1">
      <c r="A58" s="43"/>
      <c r="B58" s="44"/>
      <c r="C58" s="45"/>
      <c r="D58" s="46"/>
      <c r="E58" s="227"/>
      <c r="F58" s="105"/>
      <c r="G58" s="100"/>
      <c r="H58" s="304"/>
      <c r="I58" s="45"/>
      <c r="J58" s="125"/>
      <c r="K58" s="342"/>
      <c r="L58" s="105"/>
      <c r="M58" s="268" t="s">
        <v>337</v>
      </c>
      <c r="N58" s="93">
        <v>1150</v>
      </c>
      <c r="O58" s="45"/>
    </row>
    <row r="59" spans="1:15" s="55" customFormat="1" ht="18" customHeight="1">
      <c r="A59" s="43"/>
      <c r="B59" s="44"/>
      <c r="C59" s="45"/>
      <c r="D59" s="46"/>
      <c r="E59" s="227"/>
      <c r="F59" s="105"/>
      <c r="G59" s="113"/>
      <c r="H59" s="93"/>
      <c r="I59" s="114"/>
      <c r="J59" s="125"/>
      <c r="K59" s="342"/>
      <c r="L59" s="105"/>
      <c r="M59" s="268" t="s">
        <v>131</v>
      </c>
      <c r="N59" s="93">
        <v>1060</v>
      </c>
      <c r="O59" s="45"/>
    </row>
    <row r="60" spans="1:15" s="55" customFormat="1" ht="18" customHeight="1">
      <c r="A60" s="264"/>
      <c r="B60" s="44">
        <v>0</v>
      </c>
      <c r="C60" s="45"/>
      <c r="D60" s="46"/>
      <c r="E60" s="227"/>
      <c r="F60" s="105"/>
      <c r="G60" s="92"/>
      <c r="H60" s="44"/>
      <c r="I60" s="45"/>
      <c r="J60" s="46"/>
      <c r="K60" s="227"/>
      <c r="L60" s="105"/>
      <c r="M60" s="100"/>
      <c r="N60" s="304"/>
      <c r="O60" s="45"/>
    </row>
    <row r="61" spans="1:16" s="55" customFormat="1" ht="18" customHeight="1">
      <c r="A61" s="43"/>
      <c r="B61" s="44">
        <v>0</v>
      </c>
      <c r="C61" s="45"/>
      <c r="D61" s="46"/>
      <c r="E61" s="227"/>
      <c r="F61" s="105"/>
      <c r="G61" s="92"/>
      <c r="H61" s="304"/>
      <c r="I61" s="45"/>
      <c r="J61" s="125"/>
      <c r="K61" s="342"/>
      <c r="L61" s="105"/>
      <c r="M61" s="87"/>
      <c r="N61" s="93"/>
      <c r="O61" s="45"/>
      <c r="P61" s="125"/>
    </row>
    <row r="62" spans="1:15" s="55" customFormat="1" ht="18" customHeight="1">
      <c r="A62" s="264"/>
      <c r="B62" s="44">
        <v>0</v>
      </c>
      <c r="C62" s="45"/>
      <c r="D62" s="46"/>
      <c r="E62" s="227"/>
      <c r="F62" s="105"/>
      <c r="G62" s="43"/>
      <c r="H62" s="44"/>
      <c r="I62" s="45"/>
      <c r="J62" s="46"/>
      <c r="K62" s="227"/>
      <c r="L62" s="105"/>
      <c r="M62" s="100"/>
      <c r="N62" s="315"/>
      <c r="O62" s="314"/>
    </row>
    <row r="63" spans="1:15" s="55" customFormat="1" ht="18" customHeight="1">
      <c r="A63" s="264"/>
      <c r="B63" s="44">
        <v>0</v>
      </c>
      <c r="C63" s="45"/>
      <c r="D63" s="46"/>
      <c r="E63" s="227"/>
      <c r="F63" s="105"/>
      <c r="G63" s="92"/>
      <c r="H63" s="304"/>
      <c r="I63" s="45"/>
      <c r="J63" s="46"/>
      <c r="K63" s="227"/>
      <c r="L63" s="105"/>
      <c r="M63" s="334"/>
      <c r="N63" s="44"/>
      <c r="O63" s="45"/>
    </row>
    <row r="64" spans="1:15" s="55" customFormat="1" ht="18" customHeight="1">
      <c r="A64" s="46"/>
      <c r="B64" s="102"/>
      <c r="C64" s="105"/>
      <c r="D64" s="46"/>
      <c r="E64" s="227"/>
      <c r="F64" s="105"/>
      <c r="G64" s="400"/>
      <c r="H64" s="102"/>
      <c r="I64" s="401"/>
      <c r="J64" s="46"/>
      <c r="K64" s="227"/>
      <c r="L64" s="105"/>
      <c r="M64" s="46"/>
      <c r="N64" s="102"/>
      <c r="O64" s="105"/>
    </row>
    <row r="65" spans="1:15" s="55" customFormat="1" ht="18" customHeight="1">
      <c r="A65" s="329" t="s">
        <v>359</v>
      </c>
      <c r="B65" s="328">
        <f>SUM(B57:B64)</f>
        <v>0</v>
      </c>
      <c r="C65" s="327">
        <f>SUM(C57:C64)</f>
        <v>0</v>
      </c>
      <c r="D65" s="127"/>
      <c r="E65" s="227"/>
      <c r="F65" s="105"/>
      <c r="G65" s="329" t="s">
        <v>359</v>
      </c>
      <c r="H65" s="414">
        <f>SUM(H57:H64)</f>
        <v>0</v>
      </c>
      <c r="I65" s="327">
        <f>SUM(I57:I64)</f>
        <v>0</v>
      </c>
      <c r="J65" s="46"/>
      <c r="K65" s="227"/>
      <c r="L65" s="105"/>
      <c r="M65" s="338" t="s">
        <v>360</v>
      </c>
      <c r="N65" s="328">
        <f>SUM(N58:N64)</f>
        <v>2210</v>
      </c>
      <c r="O65" s="327">
        <f>SUM(O58:O64)</f>
        <v>0</v>
      </c>
    </row>
    <row r="66" spans="1:15" s="55" customFormat="1" ht="18" customHeight="1">
      <c r="A66" s="43"/>
      <c r="B66" s="44"/>
      <c r="C66" s="45"/>
      <c r="D66" s="127"/>
      <c r="E66" s="227"/>
      <c r="F66" s="105"/>
      <c r="G66" s="317"/>
      <c r="H66" s="44"/>
      <c r="I66" s="318"/>
      <c r="J66" s="46"/>
      <c r="K66" s="227"/>
      <c r="L66" s="105"/>
      <c r="M66" s="88"/>
      <c r="N66" s="44"/>
      <c r="O66" s="45"/>
    </row>
    <row r="67" spans="1:15" s="55" customFormat="1" ht="18" customHeight="1">
      <c r="A67" s="103"/>
      <c r="B67" s="304"/>
      <c r="C67" s="45"/>
      <c r="D67" s="127"/>
      <c r="E67" s="227"/>
      <c r="F67" s="105"/>
      <c r="G67" s="92"/>
      <c r="H67" s="44"/>
      <c r="I67" s="45"/>
      <c r="J67" s="46"/>
      <c r="K67" s="227"/>
      <c r="L67" s="105"/>
      <c r="M67" s="43"/>
      <c r="N67" s="44"/>
      <c r="O67" s="45"/>
    </row>
    <row r="68" spans="1:15" s="55" customFormat="1" ht="18" customHeight="1">
      <c r="A68" s="43"/>
      <c r="B68" s="85"/>
      <c r="C68" s="45"/>
      <c r="D68" s="46"/>
      <c r="E68" s="227"/>
      <c r="F68" s="105"/>
      <c r="G68" s="43"/>
      <c r="H68" s="44"/>
      <c r="I68" s="45"/>
      <c r="J68" s="46"/>
      <c r="K68" s="227"/>
      <c r="L68" s="105"/>
      <c r="M68" s="43"/>
      <c r="N68" s="44"/>
      <c r="O68" s="45"/>
    </row>
    <row r="69" spans="1:15" s="55" customFormat="1" ht="18" customHeight="1" thickBot="1">
      <c r="A69" s="330" t="s">
        <v>19</v>
      </c>
      <c r="B69" s="108">
        <f>SUM(B56+B65)</f>
        <v>1600</v>
      </c>
      <c r="C69" s="109">
        <f>SUM(C56+C65)</f>
        <v>0</v>
      </c>
      <c r="D69" s="333"/>
      <c r="E69" s="110"/>
      <c r="F69" s="214"/>
      <c r="G69" s="330" t="s">
        <v>19</v>
      </c>
      <c r="H69" s="415">
        <f>SUM(H56+H65)</f>
        <v>0</v>
      </c>
      <c r="I69" s="109">
        <f>SUM(I56+I65)</f>
        <v>0</v>
      </c>
      <c r="J69" s="343"/>
      <c r="K69" s="110"/>
      <c r="L69" s="344"/>
      <c r="M69" s="330" t="s">
        <v>19</v>
      </c>
      <c r="N69" s="108">
        <f>SUM(K49,N49,N56,N65)</f>
        <v>95270</v>
      </c>
      <c r="O69" s="109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J6:O6"/>
    <mergeCell ref="E2:G2"/>
    <mergeCell ref="A45:C45"/>
  </mergeCells>
  <conditionalFormatting sqref="C13 L8:L41 O43:O45 L43:L44 C57:C63 C47:C54 O8:O41">
    <cfRule type="cellIs" priority="5" dxfId="27" operator="greaterThan" stopIfTrue="1">
      <formula>B8</formula>
    </cfRule>
  </conditionalFormatting>
  <conditionalFormatting sqref="C8:C12">
    <cfRule type="cellIs" priority="3" dxfId="27" operator="greaterThan" stopIfTrue="1">
      <formula>B8</formula>
    </cfRule>
  </conditionalFormatting>
  <conditionalFormatting sqref="O58:O61 O51:O52 I47:I51 I37 I22:I33 F22:F27 C22:C26 I8:I18 F8:F12 F14:F16">
    <cfRule type="cellIs" priority="2" dxfId="27" operator="greaterThan" stopIfTrue="1">
      <formula>B8</formula>
    </cfRule>
  </conditionalFormatting>
  <conditionalFormatting sqref="F13">
    <cfRule type="cellIs" priority="1" dxfId="27" operator="greaterThan" stopIfTrue="1">
      <formula>E13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ySplit="2" topLeftCell="A3" activePane="bottomLeft" state="frozen"/>
      <selection pane="topLeft" activeCell="R63" sqref="R63"/>
      <selection pane="bottomLeft" activeCell="W21" sqref="W21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151</v>
      </c>
      <c r="B1" s="48"/>
      <c r="C1" s="48"/>
      <c r="D1" s="49"/>
      <c r="E1" s="48" t="s">
        <v>264</v>
      </c>
      <c r="F1" s="48"/>
      <c r="G1" s="49"/>
      <c r="H1" s="50" t="s">
        <v>0</v>
      </c>
      <c r="I1" s="48" t="s">
        <v>152</v>
      </c>
      <c r="J1" s="49"/>
      <c r="K1" s="51" t="s">
        <v>153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7" t="str">
        <f>'大分市（旧・新）'!$E$2</f>
        <v>令和　　年　　月　　日</v>
      </c>
      <c r="F2" s="468"/>
      <c r="G2" s="469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:15" s="55" customFormat="1" ht="15" customHeight="1" thickBot="1">
      <c r="A3" s="129"/>
      <c r="M3" s="66"/>
      <c r="N3" s="67"/>
      <c r="O3" s="345" t="s">
        <v>356</v>
      </c>
    </row>
    <row r="4" spans="1:15" s="55" customFormat="1" ht="17.25" customHeight="1" thickBot="1">
      <c r="A4" s="68" t="s">
        <v>469</v>
      </c>
      <c r="B4" s="69"/>
      <c r="C4" s="70">
        <v>44202</v>
      </c>
      <c r="D4" s="71" t="s">
        <v>213</v>
      </c>
      <c r="E4" s="72"/>
      <c r="F4" s="130" t="s">
        <v>1</v>
      </c>
      <c r="G4" s="131">
        <f>SUM(B32,E32,H32,K20,N32,K32)</f>
        <v>30960</v>
      </c>
      <c r="H4" s="75" t="s">
        <v>2</v>
      </c>
      <c r="I4" s="76">
        <f>SUM(C32,F32,I32,L20,L32,O32)</f>
        <v>0</v>
      </c>
      <c r="J4" s="77"/>
      <c r="K4" s="78" t="s">
        <v>154</v>
      </c>
      <c r="L4" s="79">
        <f>SUM(I4,I34,I46)</f>
        <v>0</v>
      </c>
      <c r="M4" s="25"/>
      <c r="N4" s="80"/>
      <c r="O4" s="346" t="s">
        <v>357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214</v>
      </c>
      <c r="B6" s="48"/>
      <c r="C6" s="52"/>
      <c r="D6" s="48" t="s">
        <v>215</v>
      </c>
      <c r="E6" s="48"/>
      <c r="F6" s="52"/>
      <c r="G6" s="48" t="s">
        <v>216</v>
      </c>
      <c r="H6" s="48"/>
      <c r="I6" s="52"/>
      <c r="J6" s="48" t="s">
        <v>217</v>
      </c>
      <c r="K6" s="48"/>
      <c r="L6" s="52"/>
      <c r="M6" s="48" t="s">
        <v>218</v>
      </c>
      <c r="N6" s="48"/>
      <c r="O6" s="52"/>
    </row>
    <row r="7" spans="1:15" s="55" customFormat="1" ht="15" customHeight="1">
      <c r="A7" s="132" t="s">
        <v>3</v>
      </c>
      <c r="B7" s="133" t="s">
        <v>272</v>
      </c>
      <c r="C7" s="84" t="s">
        <v>271</v>
      </c>
      <c r="D7" s="132" t="s">
        <v>3</v>
      </c>
      <c r="E7" s="133" t="s">
        <v>272</v>
      </c>
      <c r="F7" s="84" t="s">
        <v>271</v>
      </c>
      <c r="G7" s="132" t="s">
        <v>3</v>
      </c>
      <c r="H7" s="133" t="s">
        <v>272</v>
      </c>
      <c r="I7" s="84" t="s">
        <v>271</v>
      </c>
      <c r="J7" s="132" t="s">
        <v>3</v>
      </c>
      <c r="K7" s="133" t="s">
        <v>272</v>
      </c>
      <c r="L7" s="84" t="s">
        <v>271</v>
      </c>
      <c r="M7" s="132" t="s">
        <v>3</v>
      </c>
      <c r="N7" s="133" t="s">
        <v>272</v>
      </c>
      <c r="O7" s="84" t="s">
        <v>271</v>
      </c>
    </row>
    <row r="8" spans="1:15" s="55" customFormat="1" ht="18" customHeight="1">
      <c r="A8" s="134" t="s">
        <v>423</v>
      </c>
      <c r="B8" s="135">
        <v>730</v>
      </c>
      <c r="C8" s="45"/>
      <c r="D8" s="134" t="s">
        <v>38</v>
      </c>
      <c r="E8" s="136">
        <v>420</v>
      </c>
      <c r="F8" s="45"/>
      <c r="G8" s="134" t="s">
        <v>37</v>
      </c>
      <c r="H8" s="136">
        <v>480</v>
      </c>
      <c r="I8" s="45"/>
      <c r="J8" s="145"/>
      <c r="K8" s="44"/>
      <c r="L8" s="111"/>
      <c r="M8" s="274" t="s">
        <v>39</v>
      </c>
      <c r="N8" s="275">
        <v>1100</v>
      </c>
      <c r="O8" s="45"/>
    </row>
    <row r="9" spans="1:15" s="55" customFormat="1" ht="18" customHeight="1">
      <c r="A9" s="431" t="s">
        <v>404</v>
      </c>
      <c r="B9" s="135">
        <v>310</v>
      </c>
      <c r="C9" s="45"/>
      <c r="D9" s="134" t="s">
        <v>41</v>
      </c>
      <c r="E9" s="136">
        <v>350</v>
      </c>
      <c r="F9" s="45"/>
      <c r="G9" s="134" t="s">
        <v>40</v>
      </c>
      <c r="H9" s="136">
        <v>160</v>
      </c>
      <c r="I9" s="45"/>
      <c r="J9" s="145"/>
      <c r="K9" s="136"/>
      <c r="L9" s="111"/>
      <c r="M9" s="139" t="s">
        <v>42</v>
      </c>
      <c r="N9" s="136">
        <v>740</v>
      </c>
      <c r="O9" s="45"/>
    </row>
    <row r="10" spans="1:15" s="55" customFormat="1" ht="18" customHeight="1">
      <c r="A10" s="134" t="s">
        <v>422</v>
      </c>
      <c r="B10" s="135">
        <v>470</v>
      </c>
      <c r="C10" s="45"/>
      <c r="D10" s="134" t="s">
        <v>40</v>
      </c>
      <c r="E10" s="136">
        <v>130</v>
      </c>
      <c r="F10" s="45"/>
      <c r="G10" s="134" t="s">
        <v>41</v>
      </c>
      <c r="H10" s="136">
        <v>1260</v>
      </c>
      <c r="I10" s="45"/>
      <c r="J10" s="145"/>
      <c r="K10" s="44"/>
      <c r="L10" s="111"/>
      <c r="M10" s="276" t="s">
        <v>346</v>
      </c>
      <c r="N10" s="136">
        <v>2400</v>
      </c>
      <c r="O10" s="45"/>
    </row>
    <row r="11" spans="1:15" s="55" customFormat="1" ht="18" customHeight="1">
      <c r="A11" s="455" t="s">
        <v>431</v>
      </c>
      <c r="B11" s="135">
        <v>420</v>
      </c>
      <c r="C11" s="45"/>
      <c r="D11" s="134" t="s">
        <v>45</v>
      </c>
      <c r="E11" s="136">
        <v>340</v>
      </c>
      <c r="F11" s="45"/>
      <c r="G11" s="134" t="s">
        <v>46</v>
      </c>
      <c r="H11" s="136">
        <v>320</v>
      </c>
      <c r="I11" s="45"/>
      <c r="J11" s="145"/>
      <c r="K11" s="136"/>
      <c r="L11" s="111"/>
      <c r="M11" s="134" t="s">
        <v>43</v>
      </c>
      <c r="N11" s="136">
        <v>2580</v>
      </c>
      <c r="O11" s="45"/>
    </row>
    <row r="12" spans="1:15" s="55" customFormat="1" ht="18" customHeight="1">
      <c r="A12" s="455" t="s">
        <v>342</v>
      </c>
      <c r="B12" s="135">
        <v>230</v>
      </c>
      <c r="C12" s="45"/>
      <c r="D12" s="137" t="s">
        <v>49</v>
      </c>
      <c r="E12" s="136">
        <v>500</v>
      </c>
      <c r="F12" s="45"/>
      <c r="G12" s="140" t="s">
        <v>43</v>
      </c>
      <c r="H12" s="136">
        <v>820</v>
      </c>
      <c r="I12" s="45"/>
      <c r="J12" s="144"/>
      <c r="K12" s="136"/>
      <c r="L12" s="111"/>
      <c r="M12" s="140" t="s">
        <v>50</v>
      </c>
      <c r="N12" s="136">
        <v>770</v>
      </c>
      <c r="O12" s="45"/>
    </row>
    <row r="13" spans="1:15" s="55" customFormat="1" ht="18" customHeight="1">
      <c r="A13" s="134" t="s">
        <v>424</v>
      </c>
      <c r="B13" s="135">
        <v>100</v>
      </c>
      <c r="C13" s="45"/>
      <c r="D13" s="134" t="s">
        <v>425</v>
      </c>
      <c r="E13" s="136">
        <v>240</v>
      </c>
      <c r="F13" s="45"/>
      <c r="G13" s="134" t="s">
        <v>44</v>
      </c>
      <c r="H13" s="136">
        <v>980</v>
      </c>
      <c r="I13" s="45"/>
      <c r="J13" s="144"/>
      <c r="K13" s="136"/>
      <c r="L13" s="111"/>
      <c r="M13" s="134" t="s">
        <v>347</v>
      </c>
      <c r="N13" s="136">
        <v>1190</v>
      </c>
      <c r="O13" s="45"/>
    </row>
    <row r="14" spans="1:15" s="55" customFormat="1" ht="18" customHeight="1">
      <c r="A14" s="134"/>
      <c r="B14" s="135"/>
      <c r="C14" s="45"/>
      <c r="D14" s="115"/>
      <c r="E14" s="136"/>
      <c r="F14" s="45"/>
      <c r="G14" s="134" t="s">
        <v>47</v>
      </c>
      <c r="H14" s="136">
        <v>350</v>
      </c>
      <c r="I14" s="45"/>
      <c r="J14" s="144"/>
      <c r="K14" s="136"/>
      <c r="L14" s="111"/>
      <c r="M14" s="140" t="s">
        <v>307</v>
      </c>
      <c r="N14" s="136">
        <v>1320</v>
      </c>
      <c r="O14" s="45"/>
    </row>
    <row r="15" spans="1:15" s="55" customFormat="1" ht="18" customHeight="1">
      <c r="A15" s="145"/>
      <c r="B15" s="135"/>
      <c r="C15" s="45"/>
      <c r="D15" s="134"/>
      <c r="E15" s="136"/>
      <c r="F15" s="45"/>
      <c r="G15" s="140" t="s">
        <v>50</v>
      </c>
      <c r="H15" s="136">
        <v>1260</v>
      </c>
      <c r="I15" s="45"/>
      <c r="J15" s="144"/>
      <c r="K15" s="136"/>
      <c r="L15" s="111"/>
      <c r="M15" s="405" t="s">
        <v>461</v>
      </c>
      <c r="N15" s="143">
        <v>1460</v>
      </c>
      <c r="O15" s="45"/>
    </row>
    <row r="16" spans="1:15" s="55" customFormat="1" ht="18" customHeight="1">
      <c r="A16" s="145"/>
      <c r="B16" s="135"/>
      <c r="C16" s="45"/>
      <c r="D16" s="134"/>
      <c r="E16" s="136"/>
      <c r="F16" s="45"/>
      <c r="G16" s="134"/>
      <c r="H16" s="136"/>
      <c r="I16" s="45"/>
      <c r="J16" s="140"/>
      <c r="K16" s="136"/>
      <c r="L16" s="111"/>
      <c r="M16" s="405" t="s">
        <v>462</v>
      </c>
      <c r="N16" s="136">
        <v>1290</v>
      </c>
      <c r="O16" s="45"/>
    </row>
    <row r="17" spans="1:15" s="55" customFormat="1" ht="18" customHeight="1">
      <c r="A17" s="137"/>
      <c r="B17" s="135"/>
      <c r="C17" s="111"/>
      <c r="D17" s="134"/>
      <c r="E17" s="136"/>
      <c r="F17" s="45"/>
      <c r="G17" s="134"/>
      <c r="H17" s="136"/>
      <c r="I17" s="45"/>
      <c r="J17" s="140"/>
      <c r="K17" s="136"/>
      <c r="L17" s="111"/>
      <c r="M17" s="140" t="s">
        <v>48</v>
      </c>
      <c r="N17" s="136">
        <v>610</v>
      </c>
      <c r="O17" s="45"/>
    </row>
    <row r="18" spans="1:15" s="55" customFormat="1" ht="18" customHeight="1">
      <c r="A18" s="134"/>
      <c r="B18" s="135"/>
      <c r="C18" s="111"/>
      <c r="D18" s="134"/>
      <c r="E18" s="136"/>
      <c r="F18" s="45"/>
      <c r="G18" s="140"/>
      <c r="H18" s="136"/>
      <c r="I18" s="111"/>
      <c r="J18" s="140"/>
      <c r="K18" s="136"/>
      <c r="L18" s="111"/>
      <c r="M18" s="134" t="s">
        <v>51</v>
      </c>
      <c r="N18" s="136">
        <v>840</v>
      </c>
      <c r="O18" s="45"/>
    </row>
    <row r="19" spans="1:15" s="55" customFormat="1" ht="18" customHeight="1">
      <c r="A19" s="145"/>
      <c r="B19" s="135"/>
      <c r="C19" s="111"/>
      <c r="D19" s="134"/>
      <c r="E19" s="136"/>
      <c r="F19" s="111"/>
      <c r="G19" s="403"/>
      <c r="H19" s="136"/>
      <c r="I19" s="111"/>
      <c r="J19" s="152"/>
      <c r="K19" s="163"/>
      <c r="L19" s="116"/>
      <c r="M19" s="140" t="s">
        <v>333</v>
      </c>
      <c r="N19" s="143">
        <v>990</v>
      </c>
      <c r="O19" s="45"/>
    </row>
    <row r="20" spans="1:15" s="55" customFormat="1" ht="18" customHeight="1" thickBot="1">
      <c r="A20" s="134"/>
      <c r="B20" s="135"/>
      <c r="C20" s="111"/>
      <c r="D20" s="140"/>
      <c r="E20" s="136"/>
      <c r="F20" s="111"/>
      <c r="G20" s="140"/>
      <c r="H20" s="146"/>
      <c r="I20" s="111"/>
      <c r="J20" s="356" t="s">
        <v>361</v>
      </c>
      <c r="K20" s="155">
        <f>SUM(K8:K19)</f>
        <v>0</v>
      </c>
      <c r="L20" s="156">
        <f>SUM(L8:L19)</f>
        <v>0</v>
      </c>
      <c r="M20" s="140" t="s">
        <v>52</v>
      </c>
      <c r="N20" s="136">
        <v>1130</v>
      </c>
      <c r="O20" s="45"/>
    </row>
    <row r="21" spans="1:15" s="55" customFormat="1" ht="18" customHeight="1" thickBot="1">
      <c r="A21" s="134"/>
      <c r="B21" s="135"/>
      <c r="C21" s="111"/>
      <c r="D21" s="140"/>
      <c r="E21" s="136"/>
      <c r="F21" s="111"/>
      <c r="G21" s="140"/>
      <c r="H21" s="143"/>
      <c r="I21" s="111"/>
      <c r="J21" s="68"/>
      <c r="K21" s="148"/>
      <c r="L21" s="149"/>
      <c r="M21" s="134" t="s">
        <v>54</v>
      </c>
      <c r="N21" s="136">
        <v>1020</v>
      </c>
      <c r="O21" s="45"/>
    </row>
    <row r="22" spans="1:15" s="55" customFormat="1" ht="18" customHeight="1">
      <c r="A22" s="134"/>
      <c r="B22" s="135"/>
      <c r="C22" s="111"/>
      <c r="D22" s="134"/>
      <c r="E22" s="136"/>
      <c r="F22" s="111"/>
      <c r="G22" s="140"/>
      <c r="H22" s="136"/>
      <c r="I22" s="111"/>
      <c r="J22" s="464" t="s">
        <v>255</v>
      </c>
      <c r="K22" s="470"/>
      <c r="L22" s="471"/>
      <c r="M22" s="140" t="s">
        <v>310</v>
      </c>
      <c r="N22" s="143">
        <v>1270</v>
      </c>
      <c r="O22" s="45"/>
    </row>
    <row r="23" spans="1:15" s="55" customFormat="1" ht="18" customHeight="1">
      <c r="A23" s="134"/>
      <c r="B23" s="135"/>
      <c r="C23" s="111"/>
      <c r="D23" s="140"/>
      <c r="E23" s="136"/>
      <c r="F23" s="111"/>
      <c r="G23" s="134"/>
      <c r="H23" s="136"/>
      <c r="I23" s="111"/>
      <c r="J23" s="132" t="s">
        <v>3</v>
      </c>
      <c r="K23" s="133" t="s">
        <v>272</v>
      </c>
      <c r="L23" s="84" t="s">
        <v>271</v>
      </c>
      <c r="M23" s="139" t="s">
        <v>249</v>
      </c>
      <c r="N23" s="136">
        <v>1450</v>
      </c>
      <c r="O23" s="45"/>
    </row>
    <row r="24" spans="1:15" s="55" customFormat="1" ht="18" customHeight="1">
      <c r="A24" s="134"/>
      <c r="B24" s="135"/>
      <c r="C24" s="111"/>
      <c r="D24" s="140"/>
      <c r="E24" s="136"/>
      <c r="F24" s="111"/>
      <c r="G24" s="140"/>
      <c r="H24" s="136"/>
      <c r="I24" s="111"/>
      <c r="J24" s="134"/>
      <c r="K24" s="136"/>
      <c r="L24" s="45"/>
      <c r="M24" s="140" t="s">
        <v>334</v>
      </c>
      <c r="N24" s="136">
        <v>750</v>
      </c>
      <c r="O24" s="45"/>
    </row>
    <row r="25" spans="1:15" s="55" customFormat="1" ht="18" customHeight="1">
      <c r="A25" s="134"/>
      <c r="B25" s="135"/>
      <c r="C25" s="111"/>
      <c r="D25" s="140"/>
      <c r="E25" s="136"/>
      <c r="F25" s="111"/>
      <c r="G25" s="134"/>
      <c r="H25" s="136"/>
      <c r="I25" s="111"/>
      <c r="J25" s="140"/>
      <c r="K25" s="136"/>
      <c r="L25" s="45"/>
      <c r="M25" s="140" t="s">
        <v>53</v>
      </c>
      <c r="N25" s="143">
        <v>160</v>
      </c>
      <c r="O25" s="45"/>
    </row>
    <row r="26" spans="1:15" s="55" customFormat="1" ht="18" customHeight="1">
      <c r="A26" s="134"/>
      <c r="B26" s="135"/>
      <c r="C26" s="111"/>
      <c r="D26" s="134"/>
      <c r="E26" s="136"/>
      <c r="F26" s="111"/>
      <c r="G26" s="134"/>
      <c r="H26" s="136"/>
      <c r="I26" s="111"/>
      <c r="J26" s="140"/>
      <c r="K26" s="136"/>
      <c r="L26" s="45"/>
      <c r="M26" s="276" t="s">
        <v>339</v>
      </c>
      <c r="N26" s="143">
        <v>20</v>
      </c>
      <c r="O26" s="45"/>
    </row>
    <row r="27" spans="1:15" s="55" customFormat="1" ht="18" customHeight="1">
      <c r="A27" s="134"/>
      <c r="B27" s="135"/>
      <c r="C27" s="111"/>
      <c r="D27" s="140"/>
      <c r="E27" s="136"/>
      <c r="F27" s="111"/>
      <c r="G27" s="134"/>
      <c r="H27" s="136"/>
      <c r="I27" s="111"/>
      <c r="J27" s="140"/>
      <c r="K27" s="143"/>
      <c r="L27" s="45"/>
      <c r="M27" s="145"/>
      <c r="N27" s="136"/>
      <c r="O27" s="45"/>
    </row>
    <row r="28" spans="1:15" s="55" customFormat="1" ht="18" customHeight="1">
      <c r="A28" s="134"/>
      <c r="B28" s="135"/>
      <c r="C28" s="111"/>
      <c r="D28" s="134"/>
      <c r="E28" s="136"/>
      <c r="F28" s="111"/>
      <c r="G28" s="134"/>
      <c r="H28" s="136"/>
      <c r="I28" s="111"/>
      <c r="J28" s="140"/>
      <c r="K28" s="143"/>
      <c r="L28" s="45"/>
      <c r="M28" s="145"/>
      <c r="N28" s="136"/>
      <c r="O28" s="45"/>
    </row>
    <row r="29" spans="1:15" s="55" customFormat="1" ht="18" customHeight="1">
      <c r="A29" s="134"/>
      <c r="B29" s="135"/>
      <c r="C29" s="111"/>
      <c r="D29" s="115"/>
      <c r="E29" s="136"/>
      <c r="F29" s="111"/>
      <c r="G29" s="140"/>
      <c r="H29" s="136"/>
      <c r="I29" s="111"/>
      <c r="J29" s="134"/>
      <c r="K29" s="136"/>
      <c r="L29" s="45"/>
      <c r="M29" s="403"/>
      <c r="N29" s="146"/>
      <c r="O29" s="111"/>
    </row>
    <row r="30" spans="1:15" s="55" customFormat="1" ht="18" customHeight="1">
      <c r="A30" s="134"/>
      <c r="B30" s="135"/>
      <c r="C30" s="111"/>
      <c r="D30" s="140"/>
      <c r="E30" s="136"/>
      <c r="F30" s="111"/>
      <c r="G30" s="134"/>
      <c r="H30" s="136"/>
      <c r="I30" s="111"/>
      <c r="J30" s="140"/>
      <c r="K30" s="136"/>
      <c r="L30" s="111"/>
      <c r="M30" s="134"/>
      <c r="N30" s="136"/>
      <c r="O30" s="111"/>
    </row>
    <row r="31" spans="1:15" s="55" customFormat="1" ht="18" customHeight="1">
      <c r="A31" s="292"/>
      <c r="B31" s="151"/>
      <c r="C31" s="116"/>
      <c r="D31" s="150"/>
      <c r="E31" s="147"/>
      <c r="F31" s="116"/>
      <c r="G31" s="150"/>
      <c r="H31" s="147"/>
      <c r="I31" s="116"/>
      <c r="J31" s="152"/>
      <c r="K31" s="147"/>
      <c r="L31" s="116"/>
      <c r="M31" s="150"/>
      <c r="N31" s="147"/>
      <c r="O31" s="116"/>
    </row>
    <row r="32" spans="1:15" s="55" customFormat="1" ht="18" customHeight="1" thickBot="1">
      <c r="A32" s="356" t="s">
        <v>19</v>
      </c>
      <c r="B32" s="155">
        <f>SUM(B8:B31)</f>
        <v>2260</v>
      </c>
      <c r="C32" s="156">
        <f>SUM(C8:C31)</f>
        <v>0</v>
      </c>
      <c r="D32" s="356" t="s">
        <v>19</v>
      </c>
      <c r="E32" s="155">
        <f>SUM(E8:E31)</f>
        <v>1980</v>
      </c>
      <c r="F32" s="156">
        <f>SUM(F8:F31)</f>
        <v>0</v>
      </c>
      <c r="G32" s="356" t="s">
        <v>19</v>
      </c>
      <c r="H32" s="155">
        <f>SUM(H8:H31)</f>
        <v>5630</v>
      </c>
      <c r="I32" s="156">
        <f>SUM(I8:I31)</f>
        <v>0</v>
      </c>
      <c r="J32" s="356" t="s">
        <v>19</v>
      </c>
      <c r="K32" s="155">
        <f>SUM(K24:K31)</f>
        <v>0</v>
      </c>
      <c r="L32" s="156">
        <f>SUM(L24:L31)</f>
        <v>0</v>
      </c>
      <c r="M32" s="356" t="s">
        <v>19</v>
      </c>
      <c r="N32" s="155">
        <f>SUM(N8:N31)</f>
        <v>21090</v>
      </c>
      <c r="O32" s="156">
        <f>SUM(O8:O31)</f>
        <v>0</v>
      </c>
    </row>
    <row r="33" s="55" customFormat="1" ht="15" customHeight="1" thickBot="1">
      <c r="M33" s="157"/>
    </row>
    <row r="34" spans="1:15" s="1" customFormat="1" ht="17.25" customHeight="1" thickBot="1">
      <c r="A34" s="68" t="s">
        <v>469</v>
      </c>
      <c r="B34" s="69"/>
      <c r="C34" s="70" t="s">
        <v>156</v>
      </c>
      <c r="D34" s="71" t="s">
        <v>55</v>
      </c>
      <c r="E34" s="72"/>
      <c r="F34" s="130" t="s">
        <v>1</v>
      </c>
      <c r="G34" s="131">
        <f>SUM(B44,E44,H44,K44,N44)</f>
        <v>6200</v>
      </c>
      <c r="H34" s="75" t="s">
        <v>2</v>
      </c>
      <c r="I34" s="76">
        <f>C44+F44+I44+L44+O44</f>
        <v>0</v>
      </c>
      <c r="J34" s="77"/>
      <c r="K34" s="312"/>
      <c r="L34" s="158"/>
      <c r="M34" s="159"/>
      <c r="N34" s="160"/>
      <c r="O34" s="160"/>
    </row>
    <row r="35" spans="1:15" s="55" customFormat="1" ht="5.25" customHeight="1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55" customFormat="1" ht="18" customHeight="1">
      <c r="A36" s="47" t="s">
        <v>219</v>
      </c>
      <c r="B36" s="48"/>
      <c r="C36" s="52"/>
      <c r="D36" s="48" t="s">
        <v>220</v>
      </c>
      <c r="E36" s="48"/>
      <c r="F36" s="52"/>
      <c r="G36" s="48" t="s">
        <v>221</v>
      </c>
      <c r="H36" s="48"/>
      <c r="I36" s="52"/>
      <c r="J36" s="464" t="s">
        <v>255</v>
      </c>
      <c r="K36" s="470"/>
      <c r="L36" s="471"/>
      <c r="M36" s="48" t="s">
        <v>222</v>
      </c>
      <c r="N36" s="48"/>
      <c r="O36" s="52"/>
    </row>
    <row r="37" spans="1:15" s="1" customFormat="1" ht="15" customHeight="1">
      <c r="A37" s="132" t="s">
        <v>3</v>
      </c>
      <c r="B37" s="133" t="s">
        <v>272</v>
      </c>
      <c r="C37" s="84" t="s">
        <v>271</v>
      </c>
      <c r="D37" s="132" t="s">
        <v>3</v>
      </c>
      <c r="E37" s="133" t="s">
        <v>272</v>
      </c>
      <c r="F37" s="84" t="s">
        <v>271</v>
      </c>
      <c r="G37" s="132" t="s">
        <v>3</v>
      </c>
      <c r="H37" s="133" t="s">
        <v>272</v>
      </c>
      <c r="I37" s="84" t="s">
        <v>271</v>
      </c>
      <c r="J37" s="132" t="s">
        <v>3</v>
      </c>
      <c r="K37" s="133" t="s">
        <v>272</v>
      </c>
      <c r="L37" s="84" t="s">
        <v>271</v>
      </c>
      <c r="M37" s="132" t="s">
        <v>3</v>
      </c>
      <c r="N37" s="133" t="s">
        <v>272</v>
      </c>
      <c r="O37" s="84" t="s">
        <v>271</v>
      </c>
    </row>
    <row r="38" spans="1:15" s="55" customFormat="1" ht="18" customHeight="1">
      <c r="A38" s="431" t="s">
        <v>405</v>
      </c>
      <c r="B38" s="135">
        <v>140</v>
      </c>
      <c r="C38" s="45"/>
      <c r="D38" s="134" t="s">
        <v>432</v>
      </c>
      <c r="E38" s="136">
        <v>960</v>
      </c>
      <c r="F38" s="45"/>
      <c r="G38" s="86" t="s">
        <v>56</v>
      </c>
      <c r="H38" s="278">
        <v>310</v>
      </c>
      <c r="I38" s="45"/>
      <c r="J38" s="134"/>
      <c r="K38" s="136">
        <v>0</v>
      </c>
      <c r="L38" s="45"/>
      <c r="M38" s="134" t="s">
        <v>245</v>
      </c>
      <c r="N38" s="136">
        <v>700</v>
      </c>
      <c r="O38" s="45"/>
    </row>
    <row r="39" spans="1:15" s="55" customFormat="1" ht="18" customHeight="1">
      <c r="A39" s="138"/>
      <c r="B39" s="135"/>
      <c r="C39" s="45"/>
      <c r="D39" s="138"/>
      <c r="E39" s="136"/>
      <c r="F39" s="45"/>
      <c r="G39" s="86" t="s">
        <v>267</v>
      </c>
      <c r="H39" s="44">
        <v>310</v>
      </c>
      <c r="I39" s="45"/>
      <c r="J39" s="142"/>
      <c r="K39" s="136"/>
      <c r="L39" s="111"/>
      <c r="M39" s="140" t="s">
        <v>250</v>
      </c>
      <c r="N39" s="136">
        <v>2630</v>
      </c>
      <c r="O39" s="45"/>
    </row>
    <row r="40" spans="1:15" s="55" customFormat="1" ht="18" customHeight="1">
      <c r="A40" s="138"/>
      <c r="B40" s="135"/>
      <c r="C40" s="111"/>
      <c r="D40" s="138"/>
      <c r="E40" s="136"/>
      <c r="F40" s="111"/>
      <c r="G40" s="86"/>
      <c r="H40" s="44"/>
      <c r="I40" s="45"/>
      <c r="J40" s="142"/>
      <c r="K40" s="143"/>
      <c r="L40" s="111"/>
      <c r="M40" s="139" t="s">
        <v>246</v>
      </c>
      <c r="N40" s="143">
        <v>1150</v>
      </c>
      <c r="O40" s="45"/>
    </row>
    <row r="41" spans="1:15" s="55" customFormat="1" ht="18" customHeight="1">
      <c r="A41" s="138"/>
      <c r="B41" s="135"/>
      <c r="C41" s="111"/>
      <c r="D41" s="138"/>
      <c r="E41" s="136"/>
      <c r="F41" s="111"/>
      <c r="G41" s="138"/>
      <c r="H41" s="136"/>
      <c r="I41" s="111"/>
      <c r="J41" s="142"/>
      <c r="K41" s="143"/>
      <c r="L41" s="111"/>
      <c r="M41" s="140"/>
      <c r="N41" s="143"/>
      <c r="O41" s="45"/>
    </row>
    <row r="42" spans="1:15" s="55" customFormat="1" ht="18" customHeight="1">
      <c r="A42" s="138"/>
      <c r="B42" s="135"/>
      <c r="C42" s="111"/>
      <c r="D42" s="138"/>
      <c r="E42" s="136"/>
      <c r="F42" s="111"/>
      <c r="G42" s="138"/>
      <c r="H42" s="136"/>
      <c r="I42" s="111"/>
      <c r="J42" s="142"/>
      <c r="K42" s="143"/>
      <c r="L42" s="111"/>
      <c r="M42" s="140"/>
      <c r="N42" s="143"/>
      <c r="O42" s="111"/>
    </row>
    <row r="43" spans="1:15" s="55" customFormat="1" ht="18" customHeight="1">
      <c r="A43" s="153"/>
      <c r="B43" s="151"/>
      <c r="C43" s="116"/>
      <c r="D43" s="153"/>
      <c r="E43" s="147"/>
      <c r="F43" s="116"/>
      <c r="G43" s="161"/>
      <c r="H43" s="147"/>
      <c r="I43" s="116"/>
      <c r="J43" s="153"/>
      <c r="K43" s="147"/>
      <c r="L43" s="116"/>
      <c r="M43" s="162"/>
      <c r="N43" s="163"/>
      <c r="O43" s="116"/>
    </row>
    <row r="44" spans="1:15" s="55" customFormat="1" ht="18" customHeight="1" thickBot="1">
      <c r="A44" s="356" t="s">
        <v>19</v>
      </c>
      <c r="B44" s="155">
        <f>SUM(B38:B43)</f>
        <v>140</v>
      </c>
      <c r="C44" s="156">
        <f>SUM(C38:C43)</f>
        <v>0</v>
      </c>
      <c r="D44" s="356" t="s">
        <v>19</v>
      </c>
      <c r="E44" s="155">
        <f>SUM(E38:E43)</f>
        <v>960</v>
      </c>
      <c r="F44" s="156">
        <f>SUM(F38:F43)</f>
        <v>0</v>
      </c>
      <c r="G44" s="356" t="s">
        <v>19</v>
      </c>
      <c r="H44" s="155">
        <f>SUM(H38:H43)</f>
        <v>620</v>
      </c>
      <c r="I44" s="156">
        <f>SUM(I38:I43)</f>
        <v>0</v>
      </c>
      <c r="J44" s="356" t="s">
        <v>19</v>
      </c>
      <c r="K44" s="155">
        <f>SUM(K38:K43)</f>
        <v>0</v>
      </c>
      <c r="L44" s="156">
        <f>SUM(L38:L43)</f>
        <v>0</v>
      </c>
      <c r="M44" s="356" t="s">
        <v>19</v>
      </c>
      <c r="N44" s="155">
        <f>SUM(N38:N43)</f>
        <v>4480</v>
      </c>
      <c r="O44" s="156">
        <f>SUM(O38:O43)</f>
        <v>0</v>
      </c>
    </row>
    <row r="45" s="55" customFormat="1" ht="15" customHeight="1" thickBot="1">
      <c r="M45" s="157"/>
    </row>
    <row r="46" spans="1:15" s="1" customFormat="1" ht="17.25" customHeight="1" thickBot="1">
      <c r="A46" s="68" t="s">
        <v>469</v>
      </c>
      <c r="B46" s="69"/>
      <c r="C46" s="70" t="s">
        <v>291</v>
      </c>
      <c r="D46" s="71" t="s">
        <v>290</v>
      </c>
      <c r="E46" s="72"/>
      <c r="F46" s="130" t="s">
        <v>1</v>
      </c>
      <c r="G46" s="131">
        <f>SUM(B61,E61,H61,K61,N61)</f>
        <v>7700</v>
      </c>
      <c r="H46" s="75" t="s">
        <v>2</v>
      </c>
      <c r="I46" s="76">
        <f>C61+F61+I61+L61+O61</f>
        <v>0</v>
      </c>
      <c r="J46" s="77"/>
      <c r="K46" s="312"/>
      <c r="L46" s="158"/>
      <c r="M46" s="159"/>
      <c r="N46" s="313"/>
      <c r="O46" s="160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208</v>
      </c>
      <c r="B48" s="48"/>
      <c r="C48" s="52"/>
      <c r="D48" s="48" t="s">
        <v>209</v>
      </c>
      <c r="E48" s="48"/>
      <c r="F48" s="52"/>
      <c r="G48" s="48" t="s">
        <v>210</v>
      </c>
      <c r="H48" s="48"/>
      <c r="I48" s="52"/>
      <c r="J48" s="464" t="s">
        <v>255</v>
      </c>
      <c r="K48" s="470"/>
      <c r="L48" s="471"/>
      <c r="M48" s="48" t="s">
        <v>212</v>
      </c>
      <c r="N48" s="48"/>
      <c r="O48" s="52"/>
    </row>
    <row r="49" spans="1:15" s="1" customFormat="1" ht="15" customHeight="1">
      <c r="A49" s="132" t="s">
        <v>3</v>
      </c>
      <c r="B49" s="133" t="s">
        <v>272</v>
      </c>
      <c r="C49" s="84" t="s">
        <v>271</v>
      </c>
      <c r="D49" s="132" t="s">
        <v>3</v>
      </c>
      <c r="E49" s="133" t="s">
        <v>272</v>
      </c>
      <c r="F49" s="84" t="s">
        <v>271</v>
      </c>
      <c r="G49" s="132" t="s">
        <v>3</v>
      </c>
      <c r="H49" s="133" t="s">
        <v>272</v>
      </c>
      <c r="I49" s="84" t="s">
        <v>271</v>
      </c>
      <c r="J49" s="132" t="s">
        <v>3</v>
      </c>
      <c r="K49" s="133" t="s">
        <v>272</v>
      </c>
      <c r="L49" s="84" t="s">
        <v>271</v>
      </c>
      <c r="M49" s="132" t="s">
        <v>3</v>
      </c>
      <c r="N49" s="133" t="s">
        <v>272</v>
      </c>
      <c r="O49" s="84" t="s">
        <v>271</v>
      </c>
    </row>
    <row r="50" spans="1:15" s="55" customFormat="1" ht="18" customHeight="1">
      <c r="A50" s="134" t="s">
        <v>406</v>
      </c>
      <c r="B50" s="135">
        <v>130</v>
      </c>
      <c r="C50" s="45"/>
      <c r="D50" s="134" t="s">
        <v>433</v>
      </c>
      <c r="E50" s="136">
        <v>450</v>
      </c>
      <c r="F50" s="45"/>
      <c r="G50" s="277" t="s">
        <v>59</v>
      </c>
      <c r="H50" s="136">
        <v>390</v>
      </c>
      <c r="I50" s="45"/>
      <c r="J50" s="139"/>
      <c r="K50" s="136">
        <v>0</v>
      </c>
      <c r="L50" s="45"/>
      <c r="M50" s="140" t="s">
        <v>60</v>
      </c>
      <c r="N50" s="143">
        <v>780</v>
      </c>
      <c r="O50" s="45"/>
    </row>
    <row r="51" spans="1:15" s="55" customFormat="1" ht="18" customHeight="1">
      <c r="A51" s="138"/>
      <c r="B51" s="135"/>
      <c r="C51" s="45"/>
      <c r="D51" s="138"/>
      <c r="E51" s="136"/>
      <c r="F51" s="45"/>
      <c r="G51" s="277"/>
      <c r="H51" s="136"/>
      <c r="I51" s="45"/>
      <c r="J51" s="142"/>
      <c r="K51" s="143"/>
      <c r="L51" s="45"/>
      <c r="M51" s="134" t="s">
        <v>61</v>
      </c>
      <c r="N51" s="136">
        <v>1190</v>
      </c>
      <c r="O51" s="45"/>
    </row>
    <row r="52" spans="1:15" s="55" customFormat="1" ht="18" customHeight="1">
      <c r="A52" s="138"/>
      <c r="B52" s="135"/>
      <c r="C52" s="111"/>
      <c r="D52" s="138"/>
      <c r="E52" s="136"/>
      <c r="F52" s="111"/>
      <c r="G52" s="138"/>
      <c r="H52" s="136"/>
      <c r="I52" s="45"/>
      <c r="J52" s="138"/>
      <c r="K52" s="136"/>
      <c r="L52" s="111"/>
      <c r="M52" s="140" t="s">
        <v>62</v>
      </c>
      <c r="N52" s="136">
        <v>950</v>
      </c>
      <c r="O52" s="45"/>
    </row>
    <row r="53" spans="1:15" s="55" customFormat="1" ht="18" customHeight="1">
      <c r="A53" s="138"/>
      <c r="B53" s="135"/>
      <c r="C53" s="111"/>
      <c r="D53" s="142"/>
      <c r="E53" s="136"/>
      <c r="F53" s="111"/>
      <c r="G53" s="138"/>
      <c r="H53" s="136"/>
      <c r="I53" s="111"/>
      <c r="J53" s="142"/>
      <c r="K53" s="136"/>
      <c r="L53" s="111"/>
      <c r="M53" s="140" t="s">
        <v>63</v>
      </c>
      <c r="N53" s="136">
        <v>240</v>
      </c>
      <c r="O53" s="45"/>
    </row>
    <row r="54" spans="1:15" s="55" customFormat="1" ht="18" customHeight="1">
      <c r="A54" s="138"/>
      <c r="B54" s="135"/>
      <c r="C54" s="111"/>
      <c r="D54" s="138"/>
      <c r="E54" s="136"/>
      <c r="F54" s="111"/>
      <c r="G54" s="138"/>
      <c r="H54" s="136"/>
      <c r="I54" s="111"/>
      <c r="J54" s="166"/>
      <c r="K54" s="167"/>
      <c r="L54" s="111"/>
      <c r="M54" s="407" t="s">
        <v>188</v>
      </c>
      <c r="N54" s="143">
        <v>1190</v>
      </c>
      <c r="O54" s="45"/>
    </row>
    <row r="55" spans="1:15" s="55" customFormat="1" ht="18" customHeight="1">
      <c r="A55" s="138"/>
      <c r="B55" s="135"/>
      <c r="C55" s="111"/>
      <c r="D55" s="138"/>
      <c r="E55" s="136"/>
      <c r="F55" s="111"/>
      <c r="G55" s="138"/>
      <c r="H55" s="136"/>
      <c r="I55" s="111"/>
      <c r="J55" s="142"/>
      <c r="K55" s="143"/>
      <c r="L55" s="111"/>
      <c r="M55" s="407" t="s">
        <v>64</v>
      </c>
      <c r="N55" s="136">
        <v>1120</v>
      </c>
      <c r="O55" s="45"/>
    </row>
    <row r="56" spans="1:15" s="55" customFormat="1" ht="18" customHeight="1">
      <c r="A56" s="138"/>
      <c r="B56" s="135"/>
      <c r="C56" s="111"/>
      <c r="D56" s="138"/>
      <c r="E56" s="136"/>
      <c r="F56" s="111"/>
      <c r="G56" s="138"/>
      <c r="H56" s="136"/>
      <c r="I56" s="111"/>
      <c r="J56" s="138"/>
      <c r="K56" s="136"/>
      <c r="L56" s="111"/>
      <c r="M56" s="140" t="s">
        <v>65</v>
      </c>
      <c r="N56" s="143">
        <v>130</v>
      </c>
      <c r="O56" s="45"/>
    </row>
    <row r="57" spans="1:15" s="55" customFormat="1" ht="18" customHeight="1">
      <c r="A57" s="138"/>
      <c r="B57" s="135"/>
      <c r="C57" s="111"/>
      <c r="D57" s="138"/>
      <c r="E57" s="136"/>
      <c r="F57" s="111"/>
      <c r="G57" s="138"/>
      <c r="H57" s="136"/>
      <c r="I57" s="111"/>
      <c r="J57" s="142"/>
      <c r="K57" s="143"/>
      <c r="L57" s="111"/>
      <c r="M57" s="302" t="s">
        <v>253</v>
      </c>
      <c r="N57" s="136">
        <v>1130</v>
      </c>
      <c r="O57" s="45"/>
    </row>
    <row r="58" spans="1:15" s="55" customFormat="1" ht="18" customHeight="1">
      <c r="A58" s="138"/>
      <c r="B58" s="135"/>
      <c r="C58" s="111"/>
      <c r="D58" s="138"/>
      <c r="E58" s="136"/>
      <c r="F58" s="111"/>
      <c r="G58" s="138"/>
      <c r="H58" s="136"/>
      <c r="I58" s="111"/>
      <c r="J58" s="142"/>
      <c r="K58" s="143"/>
      <c r="L58" s="111"/>
      <c r="M58" s="140"/>
      <c r="N58" s="143"/>
      <c r="O58" s="45"/>
    </row>
    <row r="59" spans="1:15" s="55" customFormat="1" ht="18" customHeight="1">
      <c r="A59" s="138"/>
      <c r="B59" s="135"/>
      <c r="C59" s="111"/>
      <c r="D59" s="138"/>
      <c r="E59" s="136"/>
      <c r="F59" s="111"/>
      <c r="G59" s="134"/>
      <c r="H59" s="136"/>
      <c r="I59" s="111"/>
      <c r="J59" s="142"/>
      <c r="K59" s="143"/>
      <c r="L59" s="111"/>
      <c r="M59" s="140"/>
      <c r="N59" s="143"/>
      <c r="O59" s="111"/>
    </row>
    <row r="60" spans="1:15" s="55" customFormat="1" ht="18" customHeight="1">
      <c r="A60" s="153"/>
      <c r="B60" s="151"/>
      <c r="C60" s="116"/>
      <c r="D60" s="153"/>
      <c r="E60" s="147"/>
      <c r="F60" s="116"/>
      <c r="G60" s="161"/>
      <c r="H60" s="147"/>
      <c r="I60" s="116"/>
      <c r="J60" s="153"/>
      <c r="K60" s="147"/>
      <c r="L60" s="116"/>
      <c r="M60" s="152"/>
      <c r="N60" s="147"/>
      <c r="O60" s="116"/>
    </row>
    <row r="61" spans="1:15" s="55" customFormat="1" ht="18" customHeight="1" thickBot="1">
      <c r="A61" s="356" t="s">
        <v>19</v>
      </c>
      <c r="B61" s="155">
        <f>SUM(B50:B60)</f>
        <v>130</v>
      </c>
      <c r="C61" s="156">
        <f>SUM(C50:C60)</f>
        <v>0</v>
      </c>
      <c r="D61" s="356" t="s">
        <v>19</v>
      </c>
      <c r="E61" s="155">
        <f>SUM(E50:E60)</f>
        <v>450</v>
      </c>
      <c r="F61" s="156">
        <f>SUM(F50:F60)</f>
        <v>0</v>
      </c>
      <c r="G61" s="356" t="s">
        <v>19</v>
      </c>
      <c r="H61" s="155">
        <f>SUM(H50:H60)</f>
        <v>390</v>
      </c>
      <c r="I61" s="156">
        <f>SUM(I50:I60)</f>
        <v>0</v>
      </c>
      <c r="J61" s="356" t="s">
        <v>19</v>
      </c>
      <c r="K61" s="155">
        <f>SUM(K50:K60)</f>
        <v>0</v>
      </c>
      <c r="L61" s="156">
        <f>SUM(L50:L60)</f>
        <v>0</v>
      </c>
      <c r="M61" s="356" t="s">
        <v>19</v>
      </c>
      <c r="N61" s="155">
        <f>SUM(N50:N60)</f>
        <v>6730</v>
      </c>
      <c r="O61" s="156">
        <f>SUM(O50:O60)</f>
        <v>0</v>
      </c>
    </row>
  </sheetData>
  <sheetProtection/>
  <mergeCells count="4">
    <mergeCell ref="E2:G2"/>
    <mergeCell ref="J22:L22"/>
    <mergeCell ref="J48:L48"/>
    <mergeCell ref="J36:L36"/>
  </mergeCells>
  <conditionalFormatting sqref="O8:O28 L24:L29 I8:I17 F8:F18 C8:C16">
    <cfRule type="cellIs" priority="3" dxfId="27" operator="greaterThan" stopIfTrue="1">
      <formula>B8</formula>
    </cfRule>
  </conditionalFormatting>
  <conditionalFormatting sqref="O50:O58 L50 I51 F50 C50 O38:O40 L38 I38:I39 F38 C38">
    <cfRule type="cellIs" priority="2" dxfId="27" operator="greaterThan" stopIfTrue="1">
      <formula>B38</formula>
    </cfRule>
  </conditionalFormatting>
  <conditionalFormatting sqref="I50">
    <cfRule type="cellIs" priority="1" dxfId="27" operator="greaterThan" stopIfTrue="1">
      <formula>H50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pane ySplit="2" topLeftCell="A3" activePane="bottomLeft" state="frozen"/>
      <selection pane="topLeft" activeCell="J48" sqref="J48"/>
      <selection pane="bottomLeft" activeCell="N34" sqref="N34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151</v>
      </c>
      <c r="B1" s="48"/>
      <c r="C1" s="48"/>
      <c r="D1" s="49"/>
      <c r="E1" s="48" t="s">
        <v>264</v>
      </c>
      <c r="F1" s="48"/>
      <c r="G1" s="49"/>
      <c r="H1" s="50" t="s">
        <v>0</v>
      </c>
      <c r="I1" s="48" t="s">
        <v>152</v>
      </c>
      <c r="J1" s="49"/>
      <c r="K1" s="51" t="s">
        <v>153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7" t="str">
        <f>'大分市（旧・新）'!$E$2</f>
        <v>令和　　年　　月　　日</v>
      </c>
      <c r="F2" s="468"/>
      <c r="G2" s="469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5" t="s">
        <v>356</v>
      </c>
    </row>
    <row r="4" spans="1:15" s="1" customFormat="1" ht="17.25" customHeight="1" thickBot="1">
      <c r="A4" s="68" t="s">
        <v>469</v>
      </c>
      <c r="B4" s="69"/>
      <c r="C4" s="70" t="s">
        <v>157</v>
      </c>
      <c r="D4" s="71" t="s">
        <v>74</v>
      </c>
      <c r="E4" s="72"/>
      <c r="F4" s="130" t="s">
        <v>1</v>
      </c>
      <c r="G4" s="131">
        <f>B27+E27+H27+K16+K27+N27</f>
        <v>13290</v>
      </c>
      <c r="H4" s="75" t="s">
        <v>2</v>
      </c>
      <c r="I4" s="76">
        <f>C27+F27+I27+L16+L27+O27</f>
        <v>0</v>
      </c>
      <c r="J4" s="77"/>
      <c r="K4" s="78" t="s">
        <v>154</v>
      </c>
      <c r="L4" s="79">
        <f>SUM(I4,I29,I55)</f>
        <v>0</v>
      </c>
      <c r="M4" s="25"/>
      <c r="N4" s="80"/>
      <c r="O4" s="346" t="s">
        <v>357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158"/>
      <c r="K5" s="158"/>
      <c r="L5" s="81"/>
      <c r="M5" s="81"/>
      <c r="N5" s="81"/>
      <c r="O5" s="81"/>
    </row>
    <row r="6" spans="1:15" s="55" customFormat="1" ht="18" customHeight="1">
      <c r="A6" s="47" t="s">
        <v>198</v>
      </c>
      <c r="B6" s="48"/>
      <c r="C6" s="52"/>
      <c r="D6" s="48" t="s">
        <v>199</v>
      </c>
      <c r="E6" s="48"/>
      <c r="F6" s="52"/>
      <c r="G6" s="48" t="s">
        <v>200</v>
      </c>
      <c r="H6" s="48"/>
      <c r="I6" s="52"/>
      <c r="J6" s="48" t="s">
        <v>201</v>
      </c>
      <c r="K6" s="48"/>
      <c r="L6" s="52"/>
      <c r="M6" s="48" t="s">
        <v>202</v>
      </c>
      <c r="N6" s="48"/>
      <c r="O6" s="52"/>
    </row>
    <row r="7" spans="1:15" s="1" customFormat="1" ht="15" customHeight="1">
      <c r="A7" s="82" t="s">
        <v>3</v>
      </c>
      <c r="B7" s="83" t="s">
        <v>272</v>
      </c>
      <c r="C7" s="84" t="s">
        <v>271</v>
      </c>
      <c r="D7" s="82" t="s">
        <v>3</v>
      </c>
      <c r="E7" s="83" t="s">
        <v>272</v>
      </c>
      <c r="F7" s="84" t="s">
        <v>271</v>
      </c>
      <c r="G7" s="82" t="s">
        <v>3</v>
      </c>
      <c r="H7" s="83" t="s">
        <v>272</v>
      </c>
      <c r="I7" s="84" t="s">
        <v>271</v>
      </c>
      <c r="J7" s="82" t="s">
        <v>3</v>
      </c>
      <c r="K7" s="83" t="s">
        <v>272</v>
      </c>
      <c r="L7" s="84" t="s">
        <v>271</v>
      </c>
      <c r="M7" s="82" t="s">
        <v>3</v>
      </c>
      <c r="N7" s="83" t="s">
        <v>272</v>
      </c>
      <c r="O7" s="84" t="s">
        <v>271</v>
      </c>
    </row>
    <row r="8" spans="1:15" s="1" customFormat="1" ht="18.75" customHeight="1">
      <c r="A8" s="168" t="s">
        <v>302</v>
      </c>
      <c r="B8" s="349"/>
      <c r="C8" s="169"/>
      <c r="D8" s="168" t="s">
        <v>302</v>
      </c>
      <c r="E8" s="349"/>
      <c r="F8" s="169"/>
      <c r="G8" s="168" t="s">
        <v>302</v>
      </c>
      <c r="H8" s="349"/>
      <c r="I8" s="169"/>
      <c r="J8" s="168" t="s">
        <v>302</v>
      </c>
      <c r="K8" s="349"/>
      <c r="L8" s="169"/>
      <c r="M8" s="168" t="s">
        <v>302</v>
      </c>
      <c r="N8" s="349"/>
      <c r="O8" s="169"/>
    </row>
    <row r="9" spans="1:15" s="55" customFormat="1" ht="18" customHeight="1">
      <c r="A9" s="87" t="s">
        <v>75</v>
      </c>
      <c r="B9" s="90">
        <v>70</v>
      </c>
      <c r="C9" s="45"/>
      <c r="D9" s="448" t="s">
        <v>436</v>
      </c>
      <c r="E9" s="93">
        <v>730</v>
      </c>
      <c r="F9" s="45"/>
      <c r="G9" s="87" t="s">
        <v>275</v>
      </c>
      <c r="H9" s="93">
        <v>850</v>
      </c>
      <c r="I9" s="45"/>
      <c r="J9" s="453" t="s">
        <v>420</v>
      </c>
      <c r="K9" s="117">
        <v>70</v>
      </c>
      <c r="L9" s="45"/>
      <c r="M9" s="122" t="s">
        <v>322</v>
      </c>
      <c r="N9" s="93">
        <v>960</v>
      </c>
      <c r="O9" s="45"/>
    </row>
    <row r="10" spans="1:15" s="55" customFormat="1" ht="18" customHeight="1">
      <c r="A10" s="87" t="s">
        <v>434</v>
      </c>
      <c r="B10" s="90">
        <v>240</v>
      </c>
      <c r="C10" s="45"/>
      <c r="D10" s="87" t="s">
        <v>434</v>
      </c>
      <c r="E10" s="93">
        <v>230</v>
      </c>
      <c r="F10" s="411"/>
      <c r="G10" s="432" t="s">
        <v>276</v>
      </c>
      <c r="H10" s="93">
        <v>900</v>
      </c>
      <c r="I10" s="45"/>
      <c r="J10" s="87" t="s">
        <v>419</v>
      </c>
      <c r="K10" s="93">
        <v>140</v>
      </c>
      <c r="L10" s="170"/>
      <c r="M10" s="122" t="s">
        <v>321</v>
      </c>
      <c r="N10" s="93">
        <v>1790</v>
      </c>
      <c r="O10" s="45"/>
    </row>
    <row r="11" spans="1:15" s="55" customFormat="1" ht="18" customHeight="1">
      <c r="A11" s="87" t="s">
        <v>456</v>
      </c>
      <c r="B11" s="90">
        <v>280</v>
      </c>
      <c r="C11" s="45"/>
      <c r="D11" s="458" t="s">
        <v>437</v>
      </c>
      <c r="E11" s="93">
        <v>290</v>
      </c>
      <c r="F11" s="411"/>
      <c r="G11" s="432" t="s">
        <v>277</v>
      </c>
      <c r="H11" s="93">
        <v>450</v>
      </c>
      <c r="I11" s="45"/>
      <c r="J11" s="100"/>
      <c r="K11" s="107"/>
      <c r="L11" s="173"/>
      <c r="M11" s="101" t="s">
        <v>75</v>
      </c>
      <c r="N11" s="93">
        <v>480</v>
      </c>
      <c r="O11" s="45"/>
    </row>
    <row r="12" spans="1:15" s="55" customFormat="1" ht="18" customHeight="1">
      <c r="A12" s="454" t="s">
        <v>354</v>
      </c>
      <c r="B12" s="90">
        <v>260</v>
      </c>
      <c r="C12" s="45"/>
      <c r="D12" s="87"/>
      <c r="E12" s="93"/>
      <c r="F12" s="411"/>
      <c r="G12" s="432" t="s">
        <v>312</v>
      </c>
      <c r="H12" s="171">
        <v>240</v>
      </c>
      <c r="I12" s="45"/>
      <c r="J12" s="43"/>
      <c r="K12" s="44"/>
      <c r="L12" s="111"/>
      <c r="M12" s="101" t="s">
        <v>76</v>
      </c>
      <c r="N12" s="93">
        <v>480</v>
      </c>
      <c r="O12" s="45"/>
    </row>
    <row r="13" spans="1:15" s="55" customFormat="1" ht="18" customHeight="1">
      <c r="A13" s="87" t="s">
        <v>435</v>
      </c>
      <c r="B13" s="90">
        <v>700</v>
      </c>
      <c r="C13" s="45"/>
      <c r="D13" s="87"/>
      <c r="E13" s="93">
        <v>0</v>
      </c>
      <c r="F13" s="411"/>
      <c r="G13" s="459"/>
      <c r="H13" s="171">
        <v>0</v>
      </c>
      <c r="I13" s="45"/>
      <c r="J13" s="122"/>
      <c r="K13" s="117"/>
      <c r="L13" s="173"/>
      <c r="M13" s="453" t="s">
        <v>247</v>
      </c>
      <c r="N13" s="93">
        <v>950</v>
      </c>
      <c r="O13" s="45"/>
    </row>
    <row r="14" spans="1:15" s="55" customFormat="1" ht="18" customHeight="1">
      <c r="A14" s="87"/>
      <c r="B14" s="90"/>
      <c r="C14" s="45"/>
      <c r="D14" s="87"/>
      <c r="E14" s="93"/>
      <c r="F14" s="411"/>
      <c r="G14" s="87"/>
      <c r="H14" s="93"/>
      <c r="I14" s="45"/>
      <c r="J14" s="87"/>
      <c r="K14" s="93"/>
      <c r="L14" s="170"/>
      <c r="M14" s="87" t="s">
        <v>77</v>
      </c>
      <c r="N14" s="93">
        <v>410</v>
      </c>
      <c r="O14" s="45"/>
    </row>
    <row r="15" spans="1:15" s="55" customFormat="1" ht="18" customHeight="1">
      <c r="A15" s="87"/>
      <c r="B15" s="90"/>
      <c r="C15" s="45"/>
      <c r="D15" s="87"/>
      <c r="E15" s="409"/>
      <c r="F15" s="411"/>
      <c r="H15" s="93"/>
      <c r="I15" s="170"/>
      <c r="J15" s="180"/>
      <c r="K15" s="336"/>
      <c r="L15" s="175"/>
      <c r="M15" s="87"/>
      <c r="N15" s="298"/>
      <c r="O15" s="45"/>
    </row>
    <row r="16" spans="1:15" s="55" customFormat="1" ht="18" customHeight="1" thickBot="1">
      <c r="A16" s="87"/>
      <c r="B16" s="90"/>
      <c r="C16" s="45"/>
      <c r="D16" s="87"/>
      <c r="E16" s="298"/>
      <c r="F16" s="45">
        <f>ROUND(E16*1,-1)</f>
        <v>0</v>
      </c>
      <c r="G16" s="459" t="s">
        <v>407</v>
      </c>
      <c r="H16" s="93"/>
      <c r="I16" s="170"/>
      <c r="J16" s="330" t="s">
        <v>19</v>
      </c>
      <c r="K16" s="348">
        <f>SUM(K9:K15)</f>
        <v>210</v>
      </c>
      <c r="L16" s="156">
        <f>SUM(L9:L15)</f>
        <v>0</v>
      </c>
      <c r="M16" s="87"/>
      <c r="N16" s="298"/>
      <c r="O16" s="45">
        <f>ROUND(N16*1,-1)</f>
        <v>0</v>
      </c>
    </row>
    <row r="17" spans="1:15" s="55" customFormat="1" ht="18" customHeight="1">
      <c r="A17" s="87"/>
      <c r="B17" s="90"/>
      <c r="C17" s="45"/>
      <c r="D17" s="97"/>
      <c r="E17" s="98"/>
      <c r="F17" s="175"/>
      <c r="G17" s="97"/>
      <c r="H17" s="98"/>
      <c r="I17" s="175"/>
      <c r="J17" s="47" t="s">
        <v>255</v>
      </c>
      <c r="K17" s="262"/>
      <c r="L17" s="263"/>
      <c r="M17" s="95"/>
      <c r="N17" s="250"/>
      <c r="O17" s="187"/>
    </row>
    <row r="18" spans="1:15" s="55" customFormat="1" ht="18" customHeight="1">
      <c r="A18" s="87"/>
      <c r="B18" s="90"/>
      <c r="C18" s="45"/>
      <c r="D18" s="338" t="s">
        <v>360</v>
      </c>
      <c r="E18" s="350">
        <f>SUM(E9:E17)</f>
        <v>1250</v>
      </c>
      <c r="F18" s="347">
        <f>SUM(F9:F17)</f>
        <v>0</v>
      </c>
      <c r="G18" s="338" t="s">
        <v>360</v>
      </c>
      <c r="H18" s="350">
        <f>SUM(H9:H17)</f>
        <v>2440</v>
      </c>
      <c r="I18" s="347">
        <f>SUM(I9:I17)</f>
        <v>0</v>
      </c>
      <c r="J18" s="82" t="s">
        <v>3</v>
      </c>
      <c r="K18" s="172" t="s">
        <v>272</v>
      </c>
      <c r="L18" s="84" t="s">
        <v>271</v>
      </c>
      <c r="M18" s="338" t="s">
        <v>360</v>
      </c>
      <c r="N18" s="350">
        <f>SUM(N9:N17)</f>
        <v>5070</v>
      </c>
      <c r="O18" s="347">
        <f>SUM(O9:O17)</f>
        <v>0</v>
      </c>
    </row>
    <row r="19" spans="1:15" s="55" customFormat="1" ht="18" customHeight="1">
      <c r="A19" s="87"/>
      <c r="B19" s="90"/>
      <c r="C19" s="170"/>
      <c r="D19" s="168" t="s">
        <v>282</v>
      </c>
      <c r="E19" s="183"/>
      <c r="F19" s="182"/>
      <c r="G19" s="168" t="s">
        <v>282</v>
      </c>
      <c r="H19" s="183"/>
      <c r="I19" s="182"/>
      <c r="J19" s="168" t="s">
        <v>314</v>
      </c>
      <c r="K19" s="353"/>
      <c r="L19" s="399"/>
      <c r="M19" s="168" t="s">
        <v>282</v>
      </c>
      <c r="N19" s="183"/>
      <c r="O19" s="182"/>
    </row>
    <row r="20" spans="1:15" s="55" customFormat="1" ht="18" customHeight="1">
      <c r="A20" s="87"/>
      <c r="B20" s="90"/>
      <c r="C20" s="170"/>
      <c r="D20" s="43"/>
      <c r="E20" s="409"/>
      <c r="F20" s="45"/>
      <c r="G20" s="43"/>
      <c r="H20" s="44"/>
      <c r="I20" s="45">
        <f>ROUND(H20*1,-1)</f>
        <v>0</v>
      </c>
      <c r="J20" s="293"/>
      <c r="K20" s="89"/>
      <c r="L20" s="45"/>
      <c r="M20" s="269" t="s">
        <v>311</v>
      </c>
      <c r="N20" s="44">
        <v>1160</v>
      </c>
      <c r="O20" s="45"/>
    </row>
    <row r="21" spans="1:15" s="55" customFormat="1" ht="18" customHeight="1">
      <c r="A21" s="87"/>
      <c r="B21" s="90"/>
      <c r="C21" s="170"/>
      <c r="D21" s="87"/>
      <c r="E21" s="409"/>
      <c r="F21" s="170"/>
      <c r="G21" s="218"/>
      <c r="H21" s="93"/>
      <c r="I21" s="170"/>
      <c r="J21" s="436"/>
      <c r="K21" s="117"/>
      <c r="L21" s="45"/>
      <c r="M21" s="101" t="s">
        <v>73</v>
      </c>
      <c r="N21" s="93">
        <v>900</v>
      </c>
      <c r="O21" s="45"/>
    </row>
    <row r="22" spans="1:15" s="55" customFormat="1" ht="18" customHeight="1">
      <c r="A22" s="87"/>
      <c r="B22" s="90"/>
      <c r="C22" s="170"/>
      <c r="D22" s="43"/>
      <c r="E22" s="44"/>
      <c r="F22" s="111"/>
      <c r="G22" s="43"/>
      <c r="H22" s="44"/>
      <c r="I22" s="111"/>
      <c r="J22" s="437"/>
      <c r="K22" s="117"/>
      <c r="L22" s="45"/>
      <c r="M22" s="122" t="s">
        <v>309</v>
      </c>
      <c r="N22" s="93">
        <v>710</v>
      </c>
      <c r="O22" s="45"/>
    </row>
    <row r="23" spans="1:15" s="55" customFormat="1" ht="18" customHeight="1">
      <c r="A23" s="87"/>
      <c r="B23" s="90"/>
      <c r="C23" s="170"/>
      <c r="D23" s="43"/>
      <c r="E23" s="44"/>
      <c r="F23" s="111"/>
      <c r="G23" s="43"/>
      <c r="H23" s="44"/>
      <c r="I23" s="111"/>
      <c r="J23" s="218"/>
      <c r="K23" s="440"/>
      <c r="L23" s="45"/>
      <c r="M23" s="265"/>
      <c r="N23" s="44"/>
      <c r="O23" s="45"/>
    </row>
    <row r="24" spans="1:15" s="55" customFormat="1" ht="18" customHeight="1">
      <c r="A24" s="87"/>
      <c r="B24" s="90"/>
      <c r="C24" s="170"/>
      <c r="D24" s="97"/>
      <c r="E24" s="98"/>
      <c r="F24" s="175"/>
      <c r="G24" s="97"/>
      <c r="H24" s="98"/>
      <c r="I24" s="175"/>
      <c r="J24" s="437"/>
      <c r="K24" s="440"/>
      <c r="L24" s="402"/>
      <c r="M24" s="351"/>
      <c r="N24" s="98"/>
      <c r="O24" s="175"/>
    </row>
    <row r="25" spans="1:15" s="55" customFormat="1" ht="18" customHeight="1">
      <c r="A25" s="87"/>
      <c r="B25" s="90"/>
      <c r="C25" s="170"/>
      <c r="D25" s="338" t="s">
        <v>360</v>
      </c>
      <c r="E25" s="350">
        <f>SUM(E20:E24)</f>
        <v>0</v>
      </c>
      <c r="F25" s="347">
        <f>SUM(F20:F24)</f>
        <v>0</v>
      </c>
      <c r="G25" s="338" t="s">
        <v>360</v>
      </c>
      <c r="H25" s="350">
        <f>SUM(H20:H24)</f>
        <v>0</v>
      </c>
      <c r="I25" s="347">
        <f>SUM(I20:I24)</f>
        <v>0</v>
      </c>
      <c r="J25" s="103"/>
      <c r="K25" s="107"/>
      <c r="L25" s="173"/>
      <c r="M25" s="338" t="s">
        <v>360</v>
      </c>
      <c r="N25" s="350">
        <f>SUM(N20:N24)</f>
        <v>2770</v>
      </c>
      <c r="O25" s="347">
        <f>SUM(O20:O24)</f>
        <v>0</v>
      </c>
    </row>
    <row r="26" spans="1:15" s="55" customFormat="1" ht="18" customHeight="1">
      <c r="A26" s="97"/>
      <c r="B26" s="96"/>
      <c r="C26" s="175"/>
      <c r="D26" s="176"/>
      <c r="E26" s="177"/>
      <c r="F26" s="175"/>
      <c r="G26" s="97"/>
      <c r="H26" s="98"/>
      <c r="I26" s="175"/>
      <c r="J26" s="100"/>
      <c r="K26" s="178"/>
      <c r="L26" s="179"/>
      <c r="M26" s="247"/>
      <c r="N26" s="102"/>
      <c r="O26" s="116"/>
    </row>
    <row r="27" spans="1:15" s="55" customFormat="1" ht="18" customHeight="1" thickBot="1">
      <c r="A27" s="330" t="s">
        <v>19</v>
      </c>
      <c r="B27" s="108">
        <f>SUM(B9:B26)</f>
        <v>1550</v>
      </c>
      <c r="C27" s="156">
        <f>SUM(C9:C26)</f>
        <v>0</v>
      </c>
      <c r="D27" s="330" t="s">
        <v>19</v>
      </c>
      <c r="E27" s="108">
        <f>SUM(E18,E25)</f>
        <v>1250</v>
      </c>
      <c r="F27" s="156">
        <f>SUM(F18,F25)</f>
        <v>0</v>
      </c>
      <c r="G27" s="330" t="s">
        <v>292</v>
      </c>
      <c r="H27" s="108">
        <f>SUM(H18,H25)</f>
        <v>2440</v>
      </c>
      <c r="I27" s="156">
        <f>SUM(I18,I25)</f>
        <v>0</v>
      </c>
      <c r="J27" s="330" t="s">
        <v>19</v>
      </c>
      <c r="K27" s="108">
        <f>SUM(K20:K26)</f>
        <v>0</v>
      </c>
      <c r="L27" s="128">
        <f>SUM(L20:L26)</f>
        <v>0</v>
      </c>
      <c r="M27" s="330" t="s">
        <v>19</v>
      </c>
      <c r="N27" s="108">
        <f>SUM(N18,N25)</f>
        <v>7840</v>
      </c>
      <c r="O27" s="156">
        <f>SUM(O18,O25)</f>
        <v>0</v>
      </c>
    </row>
    <row r="28" s="55" customFormat="1" ht="15" customHeight="1" thickBot="1">
      <c r="M28" s="157"/>
    </row>
    <row r="29" spans="1:15" s="1" customFormat="1" ht="17.25" customHeight="1" thickBot="1">
      <c r="A29" s="68" t="s">
        <v>470</v>
      </c>
      <c r="B29" s="69"/>
      <c r="C29" s="70" t="s">
        <v>158</v>
      </c>
      <c r="D29" s="71" t="s">
        <v>78</v>
      </c>
      <c r="E29" s="72"/>
      <c r="F29" s="130" t="s">
        <v>1</v>
      </c>
      <c r="G29" s="131">
        <f>B53+E53+H53+K41+K53+N53</f>
        <v>21590</v>
      </c>
      <c r="H29" s="75" t="s">
        <v>2</v>
      </c>
      <c r="I29" s="76">
        <f>C53+F53+I53+L41+L53+O53</f>
        <v>0</v>
      </c>
      <c r="K29" s="312"/>
      <c r="L29" s="158"/>
      <c r="M29" s="159"/>
      <c r="N29" s="160"/>
      <c r="O29" s="160"/>
    </row>
    <row r="30" spans="1:15" s="55" customFormat="1" ht="5.2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55" customFormat="1" ht="18" customHeight="1">
      <c r="A31" s="47" t="s">
        <v>203</v>
      </c>
      <c r="B31" s="48"/>
      <c r="C31" s="52"/>
      <c r="D31" s="48" t="s">
        <v>204</v>
      </c>
      <c r="E31" s="48"/>
      <c r="F31" s="52"/>
      <c r="G31" s="48" t="s">
        <v>205</v>
      </c>
      <c r="H31" s="48"/>
      <c r="I31" s="52"/>
      <c r="J31" s="48" t="s">
        <v>178</v>
      </c>
      <c r="K31" s="48"/>
      <c r="L31" s="52"/>
      <c r="M31" s="48" t="s">
        <v>207</v>
      </c>
      <c r="N31" s="48"/>
      <c r="O31" s="52"/>
    </row>
    <row r="32" spans="1:15" s="1" customFormat="1" ht="15" customHeight="1">
      <c r="A32" s="82" t="s">
        <v>3</v>
      </c>
      <c r="B32" s="172" t="s">
        <v>272</v>
      </c>
      <c r="C32" s="84" t="s">
        <v>271</v>
      </c>
      <c r="D32" s="132" t="s">
        <v>3</v>
      </c>
      <c r="E32" s="133" t="s">
        <v>272</v>
      </c>
      <c r="F32" s="84" t="s">
        <v>271</v>
      </c>
      <c r="G32" s="82" t="s">
        <v>3</v>
      </c>
      <c r="H32" s="172" t="s">
        <v>272</v>
      </c>
      <c r="I32" s="84" t="s">
        <v>271</v>
      </c>
      <c r="J32" s="132" t="s">
        <v>3</v>
      </c>
      <c r="K32" s="133" t="s">
        <v>272</v>
      </c>
      <c r="L32" s="84" t="s">
        <v>271</v>
      </c>
      <c r="M32" s="181" t="s">
        <v>3</v>
      </c>
      <c r="N32" s="172" t="s">
        <v>272</v>
      </c>
      <c r="O32" s="84" t="s">
        <v>271</v>
      </c>
    </row>
    <row r="33" spans="1:15" s="1" customFormat="1" ht="17.25" customHeight="1">
      <c r="A33" s="168" t="s">
        <v>301</v>
      </c>
      <c r="B33" s="349"/>
      <c r="C33" s="169"/>
      <c r="D33" s="168" t="s">
        <v>301</v>
      </c>
      <c r="E33" s="349"/>
      <c r="F33" s="169"/>
      <c r="G33" s="168" t="s">
        <v>301</v>
      </c>
      <c r="H33" s="349"/>
      <c r="I33" s="169"/>
      <c r="J33" s="168" t="s">
        <v>301</v>
      </c>
      <c r="K33" s="354"/>
      <c r="L33" s="182"/>
      <c r="M33" s="168" t="s">
        <v>301</v>
      </c>
      <c r="N33" s="349"/>
      <c r="O33" s="169"/>
    </row>
    <row r="34" spans="1:15" s="55" customFormat="1" ht="18" customHeight="1">
      <c r="A34" s="439" t="s">
        <v>438</v>
      </c>
      <c r="B34" s="449">
        <v>970</v>
      </c>
      <c r="C34" s="442"/>
      <c r="D34" s="43" t="s">
        <v>79</v>
      </c>
      <c r="E34" s="447">
        <v>600</v>
      </c>
      <c r="F34" s="442"/>
      <c r="G34" s="43" t="s">
        <v>80</v>
      </c>
      <c r="H34" s="44">
        <v>1000</v>
      </c>
      <c r="I34" s="45"/>
      <c r="J34" s="88" t="s">
        <v>81</v>
      </c>
      <c r="K34" s="44">
        <v>280</v>
      </c>
      <c r="L34" s="45"/>
      <c r="M34" s="88" t="s">
        <v>84</v>
      </c>
      <c r="N34" s="44">
        <v>1030</v>
      </c>
      <c r="O34" s="45"/>
    </row>
    <row r="35" spans="1:15" s="55" customFormat="1" ht="18" customHeight="1">
      <c r="A35" s="43" t="s">
        <v>439</v>
      </c>
      <c r="B35" s="449">
        <v>860</v>
      </c>
      <c r="C35" s="442"/>
      <c r="D35" s="43" t="s">
        <v>80</v>
      </c>
      <c r="E35" s="447">
        <v>1800</v>
      </c>
      <c r="F35" s="442"/>
      <c r="G35" s="264" t="s">
        <v>189</v>
      </c>
      <c r="H35" s="44">
        <v>1530</v>
      </c>
      <c r="I35" s="45"/>
      <c r="J35" s="88" t="s">
        <v>82</v>
      </c>
      <c r="K35" s="89">
        <v>0</v>
      </c>
      <c r="L35" s="45"/>
      <c r="M35" s="267" t="s">
        <v>313</v>
      </c>
      <c r="N35" s="44">
        <v>1400</v>
      </c>
      <c r="O35" s="45"/>
    </row>
    <row r="36" spans="1:15" s="55" customFormat="1" ht="18" customHeight="1">
      <c r="A36" s="43" t="s">
        <v>440</v>
      </c>
      <c r="B36" s="449">
        <v>660</v>
      </c>
      <c r="C36" s="442"/>
      <c r="D36" s="43" t="s">
        <v>83</v>
      </c>
      <c r="E36" s="447">
        <v>600</v>
      </c>
      <c r="F36" s="442"/>
      <c r="G36" s="43" t="s">
        <v>179</v>
      </c>
      <c r="H36" s="93">
        <v>1760</v>
      </c>
      <c r="I36" s="45"/>
      <c r="J36" s="88"/>
      <c r="K36" s="89"/>
      <c r="L36" s="45"/>
      <c r="M36" s="88" t="s">
        <v>82</v>
      </c>
      <c r="N36" s="44">
        <v>1050</v>
      </c>
      <c r="O36" s="45"/>
    </row>
    <row r="37" spans="1:15" s="55" customFormat="1" ht="18" customHeight="1">
      <c r="A37" s="43" t="s">
        <v>421</v>
      </c>
      <c r="B37" s="449">
        <v>70</v>
      </c>
      <c r="C37" s="442"/>
      <c r="D37" s="43" t="s">
        <v>441</v>
      </c>
      <c r="E37" s="447">
        <v>630</v>
      </c>
      <c r="F37" s="442"/>
      <c r="G37" s="43" t="s">
        <v>268</v>
      </c>
      <c r="H37" s="44">
        <v>50</v>
      </c>
      <c r="I37" s="45"/>
      <c r="J37" s="88"/>
      <c r="K37" s="89"/>
      <c r="L37" s="45"/>
      <c r="M37" s="88" t="s">
        <v>315</v>
      </c>
      <c r="N37" s="93">
        <v>470</v>
      </c>
      <c r="O37" s="45"/>
    </row>
    <row r="38" spans="1:15" s="55" customFormat="1" ht="18" customHeight="1">
      <c r="A38" s="43" t="s">
        <v>442</v>
      </c>
      <c r="B38" s="449">
        <v>320</v>
      </c>
      <c r="C38" s="442"/>
      <c r="D38" s="43" t="s">
        <v>443</v>
      </c>
      <c r="E38" s="447">
        <v>1170</v>
      </c>
      <c r="F38" s="442"/>
      <c r="G38" s="43"/>
      <c r="H38" s="44"/>
      <c r="I38" s="45"/>
      <c r="J38" s="88"/>
      <c r="K38" s="89"/>
      <c r="L38" s="45"/>
      <c r="M38" s="88" t="s">
        <v>86</v>
      </c>
      <c r="N38" s="44">
        <v>1100</v>
      </c>
      <c r="O38" s="45"/>
    </row>
    <row r="39" spans="1:15" s="55" customFormat="1" ht="18" customHeight="1">
      <c r="A39" s="43" t="s">
        <v>444</v>
      </c>
      <c r="B39" s="449">
        <v>250</v>
      </c>
      <c r="C39" s="442"/>
      <c r="D39" s="43" t="s">
        <v>85</v>
      </c>
      <c r="E39" s="447">
        <v>0</v>
      </c>
      <c r="F39" s="442"/>
      <c r="G39" s="43"/>
      <c r="H39" s="44"/>
      <c r="I39" s="45"/>
      <c r="J39" s="88"/>
      <c r="K39" s="89"/>
      <c r="L39" s="45"/>
      <c r="M39" s="88"/>
      <c r="N39" s="44"/>
      <c r="O39" s="45"/>
    </row>
    <row r="40" spans="1:15" s="55" customFormat="1" ht="18" customHeight="1">
      <c r="A40" s="46"/>
      <c r="B40" s="126">
        <v>0</v>
      </c>
      <c r="C40" s="45"/>
      <c r="D40" s="357"/>
      <c r="E40" s="102"/>
      <c r="F40" s="45"/>
      <c r="G40" s="46"/>
      <c r="H40" s="102"/>
      <c r="I40" s="45"/>
      <c r="J40" s="88"/>
      <c r="K40" s="89"/>
      <c r="L40" s="45"/>
      <c r="M40" s="358"/>
      <c r="N40" s="102"/>
      <c r="O40" s="45"/>
    </row>
    <row r="41" spans="1:16" s="55" customFormat="1" ht="18" customHeight="1" thickBot="1">
      <c r="A41" s="338" t="s">
        <v>360</v>
      </c>
      <c r="B41" s="350">
        <f>SUM(B34:B40)</f>
        <v>3130</v>
      </c>
      <c r="C41" s="347">
        <f>SUM(C34:C40)</f>
        <v>0</v>
      </c>
      <c r="D41" s="338" t="s">
        <v>360</v>
      </c>
      <c r="E41" s="350">
        <f>SUM(E34:E40)</f>
        <v>4800</v>
      </c>
      <c r="F41" s="347">
        <f>SUM(F34:F40)</f>
        <v>0</v>
      </c>
      <c r="G41" s="338" t="s">
        <v>360</v>
      </c>
      <c r="H41" s="350">
        <f>SUM(H34:H40)</f>
        <v>4340</v>
      </c>
      <c r="I41" s="347">
        <f>SUM(I34:I40)</f>
        <v>0</v>
      </c>
      <c r="J41" s="330" t="s">
        <v>19</v>
      </c>
      <c r="K41" s="108">
        <f>SUM(K34:K40)</f>
        <v>280</v>
      </c>
      <c r="L41" s="156">
        <f>SUM(L34:L40)</f>
        <v>0</v>
      </c>
      <c r="M41" s="338" t="s">
        <v>360</v>
      </c>
      <c r="N41" s="350">
        <f>SUM(N34:N40)</f>
        <v>5050</v>
      </c>
      <c r="O41" s="347">
        <f>SUM(O34:O40)</f>
        <v>0</v>
      </c>
      <c r="P41" s="184"/>
    </row>
    <row r="42" spans="1:16" s="55" customFormat="1" ht="18" customHeight="1">
      <c r="A42" s="103" t="s">
        <v>281</v>
      </c>
      <c r="B42" s="174"/>
      <c r="C42" s="170"/>
      <c r="D42" s="103" t="s">
        <v>281</v>
      </c>
      <c r="E42" s="174"/>
      <c r="F42" s="170"/>
      <c r="G42" s="103" t="s">
        <v>281</v>
      </c>
      <c r="H42" s="174"/>
      <c r="I42" s="170"/>
      <c r="J42" s="47" t="s">
        <v>255</v>
      </c>
      <c r="K42" s="48"/>
      <c r="L42" s="52"/>
      <c r="M42" s="103" t="s">
        <v>281</v>
      </c>
      <c r="N42" s="174"/>
      <c r="O42" s="170"/>
      <c r="P42" s="184"/>
    </row>
    <row r="43" spans="1:15" s="55" customFormat="1" ht="18" customHeight="1">
      <c r="A43" s="43"/>
      <c r="B43" s="85">
        <v>0</v>
      </c>
      <c r="C43" s="45"/>
      <c r="D43" s="483" t="s">
        <v>66</v>
      </c>
      <c r="E43" s="44">
        <v>150</v>
      </c>
      <c r="F43" s="45"/>
      <c r="G43" s="43" t="s">
        <v>66</v>
      </c>
      <c r="H43" s="93">
        <v>320</v>
      </c>
      <c r="I43" s="45"/>
      <c r="J43" s="82" t="s">
        <v>3</v>
      </c>
      <c r="K43" s="172" t="s">
        <v>272</v>
      </c>
      <c r="L43" s="84" t="s">
        <v>271</v>
      </c>
      <c r="M43" s="88" t="s">
        <v>67</v>
      </c>
      <c r="N43" s="44">
        <v>540</v>
      </c>
      <c r="O43" s="45"/>
    </row>
    <row r="44" spans="1:15" s="55" customFormat="1" ht="18" customHeight="1">
      <c r="A44" s="43"/>
      <c r="B44" s="85"/>
      <c r="C44" s="45"/>
      <c r="D44" s="43"/>
      <c r="E44" s="44"/>
      <c r="F44" s="45">
        <f>ROUND(E44*1,-1)</f>
        <v>0</v>
      </c>
      <c r="G44" s="43" t="s">
        <v>68</v>
      </c>
      <c r="H44" s="44">
        <v>40</v>
      </c>
      <c r="I44" s="45"/>
      <c r="J44" s="168" t="s">
        <v>301</v>
      </c>
      <c r="K44" s="353"/>
      <c r="L44" s="182"/>
      <c r="M44" s="484" t="s">
        <v>69</v>
      </c>
      <c r="N44" s="44">
        <v>370</v>
      </c>
      <c r="O44" s="45"/>
    </row>
    <row r="45" spans="1:15" s="55" customFormat="1" ht="18" customHeight="1">
      <c r="A45" s="43"/>
      <c r="B45" s="85"/>
      <c r="C45" s="45"/>
      <c r="D45" s="43"/>
      <c r="E45" s="44"/>
      <c r="F45" s="45">
        <f>ROUND(E45*1,-1)</f>
        <v>0</v>
      </c>
      <c r="G45" s="43"/>
      <c r="H45" s="44"/>
      <c r="I45" s="45"/>
      <c r="J45" s="267"/>
      <c r="K45" s="93"/>
      <c r="L45" s="45"/>
      <c r="M45" s="88" t="s">
        <v>70</v>
      </c>
      <c r="N45" s="44">
        <v>710</v>
      </c>
      <c r="O45" s="45"/>
    </row>
    <row r="46" spans="1:15" s="55" customFormat="1" ht="18" customHeight="1">
      <c r="A46" s="43"/>
      <c r="B46" s="85"/>
      <c r="C46" s="45"/>
      <c r="D46" s="43"/>
      <c r="E46" s="44"/>
      <c r="F46" s="45"/>
      <c r="G46" s="43"/>
      <c r="H46" s="44"/>
      <c r="I46" s="45"/>
      <c r="J46" s="406"/>
      <c r="K46" s="89"/>
      <c r="L46" s="45"/>
      <c r="M46" s="88" t="s">
        <v>71</v>
      </c>
      <c r="N46" s="44">
        <v>290</v>
      </c>
      <c r="O46" s="45"/>
    </row>
    <row r="47" spans="1:15" s="55" customFormat="1" ht="18" customHeight="1">
      <c r="A47" s="43"/>
      <c r="B47" s="85"/>
      <c r="C47" s="45"/>
      <c r="D47" s="43"/>
      <c r="E47" s="44"/>
      <c r="F47" s="45"/>
      <c r="G47" s="43"/>
      <c r="H47" s="44"/>
      <c r="I47" s="45"/>
      <c r="J47" s="406"/>
      <c r="K47" s="89"/>
      <c r="L47" s="45"/>
      <c r="M47" s="267" t="s">
        <v>317</v>
      </c>
      <c r="N47" s="44">
        <v>930</v>
      </c>
      <c r="O47" s="45"/>
    </row>
    <row r="48" spans="1:15" s="55" customFormat="1" ht="18" customHeight="1">
      <c r="A48" s="43"/>
      <c r="B48" s="85"/>
      <c r="C48" s="45"/>
      <c r="D48" s="43"/>
      <c r="E48" s="44"/>
      <c r="F48" s="45"/>
      <c r="G48" s="43"/>
      <c r="H48" s="44"/>
      <c r="I48" s="45"/>
      <c r="J48" s="88"/>
      <c r="K48" s="89"/>
      <c r="L48" s="45"/>
      <c r="M48" s="88" t="s">
        <v>72</v>
      </c>
      <c r="N48" s="44">
        <v>640</v>
      </c>
      <c r="O48" s="45"/>
    </row>
    <row r="49" spans="1:15" s="55" customFormat="1" ht="18" customHeight="1">
      <c r="A49" s="43"/>
      <c r="B49" s="85"/>
      <c r="C49" s="45"/>
      <c r="D49" s="43"/>
      <c r="E49" s="44"/>
      <c r="F49" s="170"/>
      <c r="G49" s="43"/>
      <c r="H49" s="44"/>
      <c r="I49" s="170"/>
      <c r="J49" s="88"/>
      <c r="K49" s="89"/>
      <c r="L49" s="45"/>
      <c r="M49" s="43"/>
      <c r="N49" s="44"/>
      <c r="O49" s="45"/>
    </row>
    <row r="50" spans="1:15" s="55" customFormat="1" ht="18" customHeight="1">
      <c r="A50" s="46"/>
      <c r="B50" s="126"/>
      <c r="C50" s="175"/>
      <c r="D50" s="46"/>
      <c r="E50" s="102"/>
      <c r="F50" s="175"/>
      <c r="G50" s="46"/>
      <c r="H50" s="102"/>
      <c r="I50" s="175"/>
      <c r="J50" s="88"/>
      <c r="K50" s="44"/>
      <c r="L50" s="45"/>
      <c r="M50" s="355"/>
      <c r="N50" s="102"/>
      <c r="O50" s="116"/>
    </row>
    <row r="51" spans="1:15" s="55" customFormat="1" ht="18" customHeight="1">
      <c r="A51" s="338" t="s">
        <v>360</v>
      </c>
      <c r="B51" s="350">
        <f>SUM(B43:B50)</f>
        <v>0</v>
      </c>
      <c r="C51" s="347">
        <f>SUM(C43:C50)</f>
        <v>0</v>
      </c>
      <c r="D51" s="338" t="s">
        <v>360</v>
      </c>
      <c r="E51" s="350">
        <f>SUM(E43:E50)</f>
        <v>150</v>
      </c>
      <c r="F51" s="347">
        <f>SUM(F43:F50)</f>
        <v>0</v>
      </c>
      <c r="G51" s="338" t="s">
        <v>360</v>
      </c>
      <c r="H51" s="350">
        <f>SUM(H43:H50)</f>
        <v>360</v>
      </c>
      <c r="I51" s="347">
        <f>SUM(I43:I50)</f>
        <v>0</v>
      </c>
      <c r="J51" s="43"/>
      <c r="K51" s="44"/>
      <c r="L51" s="45"/>
      <c r="M51" s="338" t="s">
        <v>360</v>
      </c>
      <c r="N51" s="350">
        <f>SUM(N43:N50)</f>
        <v>3480</v>
      </c>
      <c r="O51" s="347">
        <f>SUM(O43:O50)</f>
        <v>0</v>
      </c>
    </row>
    <row r="52" spans="1:15" s="55" customFormat="1" ht="18" customHeight="1">
      <c r="A52" s="46"/>
      <c r="B52" s="126"/>
      <c r="C52" s="175"/>
      <c r="D52" s="97"/>
      <c r="E52" s="186"/>
      <c r="F52" s="175"/>
      <c r="G52" s="124"/>
      <c r="H52" s="98"/>
      <c r="I52" s="175"/>
      <c r="J52" s="180"/>
      <c r="K52" s="102"/>
      <c r="L52" s="187"/>
      <c r="M52" s="121"/>
      <c r="N52" s="102"/>
      <c r="O52" s="116"/>
    </row>
    <row r="53" spans="1:15" s="55" customFormat="1" ht="18" customHeight="1" thickBot="1">
      <c r="A53" s="330" t="s">
        <v>19</v>
      </c>
      <c r="B53" s="108">
        <f>SUM(B41,B51)</f>
        <v>3130</v>
      </c>
      <c r="C53" s="156">
        <f>SUM(C41,C51)</f>
        <v>0</v>
      </c>
      <c r="D53" s="330" t="s">
        <v>19</v>
      </c>
      <c r="E53" s="108">
        <f>SUM(E41,E51)</f>
        <v>4950</v>
      </c>
      <c r="F53" s="156">
        <f>SUM(F41,F51)</f>
        <v>0</v>
      </c>
      <c r="G53" s="330" t="s">
        <v>19</v>
      </c>
      <c r="H53" s="108">
        <f>H41+H51</f>
        <v>4700</v>
      </c>
      <c r="I53" s="156">
        <f>I41+I51</f>
        <v>0</v>
      </c>
      <c r="J53" s="330" t="s">
        <v>19</v>
      </c>
      <c r="K53" s="108">
        <f>SUM(K45:K52)</f>
        <v>0</v>
      </c>
      <c r="L53" s="188">
        <f>SUM(L45:L52)</f>
        <v>0</v>
      </c>
      <c r="M53" s="330" t="s">
        <v>19</v>
      </c>
      <c r="N53" s="108">
        <f>SUM(N41,N51)</f>
        <v>8530</v>
      </c>
      <c r="O53" s="156">
        <f>SUM(O41,O51)</f>
        <v>0</v>
      </c>
    </row>
    <row r="54" s="55" customFormat="1" ht="15" customHeight="1" thickBot="1">
      <c r="M54" s="157"/>
    </row>
    <row r="55" spans="1:15" s="1" customFormat="1" ht="17.25" customHeight="1" thickBot="1">
      <c r="A55" s="68" t="s">
        <v>469</v>
      </c>
      <c r="B55" s="69"/>
      <c r="C55" s="70" t="s">
        <v>159</v>
      </c>
      <c r="D55" s="71" t="s">
        <v>87</v>
      </c>
      <c r="E55" s="72"/>
      <c r="F55" s="130" t="s">
        <v>1</v>
      </c>
      <c r="G55" s="131">
        <f>SUM(B73,E73,H73,K65,K73,N73)</f>
        <v>6990</v>
      </c>
      <c r="H55" s="75" t="s">
        <v>2</v>
      </c>
      <c r="I55" s="76">
        <f>SUM(C73,F73,I73,L65,L73,O73)</f>
        <v>0</v>
      </c>
      <c r="J55" s="77"/>
      <c r="K55" s="300"/>
      <c r="L55" s="301"/>
      <c r="M55" s="301"/>
      <c r="N55" s="301"/>
      <c r="O55" s="301"/>
    </row>
    <row r="56" spans="1:15" s="55" customFormat="1" ht="5.25" customHeight="1" thickBo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s="55" customFormat="1" ht="18" customHeight="1">
      <c r="A57" s="47" t="s">
        <v>208</v>
      </c>
      <c r="B57" s="48"/>
      <c r="C57" s="52"/>
      <c r="D57" s="48" t="s">
        <v>209</v>
      </c>
      <c r="E57" s="48"/>
      <c r="F57" s="52"/>
      <c r="G57" s="47" t="s">
        <v>210</v>
      </c>
      <c r="H57" s="48"/>
      <c r="I57" s="52"/>
      <c r="J57" s="48" t="s">
        <v>178</v>
      </c>
      <c r="K57" s="199"/>
      <c r="L57" s="200"/>
      <c r="M57" s="48" t="s">
        <v>212</v>
      </c>
      <c r="N57" s="48"/>
      <c r="O57" s="52"/>
    </row>
    <row r="58" spans="1:15" s="1" customFormat="1" ht="15" customHeight="1">
      <c r="A58" s="82" t="s">
        <v>3</v>
      </c>
      <c r="B58" s="83" t="s">
        <v>272</v>
      </c>
      <c r="C58" s="84" t="s">
        <v>271</v>
      </c>
      <c r="D58" s="82" t="s">
        <v>3</v>
      </c>
      <c r="E58" s="83" t="s">
        <v>272</v>
      </c>
      <c r="F58" s="189" t="s">
        <v>271</v>
      </c>
      <c r="G58" s="181" t="s">
        <v>3</v>
      </c>
      <c r="H58" s="172" t="s">
        <v>272</v>
      </c>
      <c r="I58" s="190" t="s">
        <v>271</v>
      </c>
      <c r="J58" s="181" t="s">
        <v>3</v>
      </c>
      <c r="K58" s="83" t="s">
        <v>272</v>
      </c>
      <c r="L58" s="190" t="s">
        <v>271</v>
      </c>
      <c r="M58" s="181" t="s">
        <v>3</v>
      </c>
      <c r="N58" s="172" t="s">
        <v>272</v>
      </c>
      <c r="O58" s="84" t="s">
        <v>271</v>
      </c>
    </row>
    <row r="59" spans="1:15" s="1" customFormat="1" ht="18.75" customHeight="1">
      <c r="A59" s="168" t="s">
        <v>300</v>
      </c>
      <c r="B59" s="349"/>
      <c r="C59" s="169"/>
      <c r="D59" s="168" t="s">
        <v>300</v>
      </c>
      <c r="E59" s="349"/>
      <c r="F59" s="169"/>
      <c r="G59" s="168" t="s">
        <v>300</v>
      </c>
      <c r="H59" s="349"/>
      <c r="I59" s="169"/>
      <c r="J59" s="168" t="s">
        <v>300</v>
      </c>
      <c r="K59" s="349"/>
      <c r="L59" s="169"/>
      <c r="M59" s="168" t="s">
        <v>300</v>
      </c>
      <c r="N59" s="349"/>
      <c r="O59" s="169"/>
    </row>
    <row r="60" spans="1:15" s="55" customFormat="1" ht="18" customHeight="1">
      <c r="A60" s="87" t="s">
        <v>408</v>
      </c>
      <c r="B60" s="90">
        <v>120</v>
      </c>
      <c r="C60" s="45"/>
      <c r="D60" s="87" t="s">
        <v>457</v>
      </c>
      <c r="E60" s="93">
        <v>260</v>
      </c>
      <c r="F60" s="45"/>
      <c r="G60" s="280" t="s">
        <v>89</v>
      </c>
      <c r="H60" s="93">
        <v>1650</v>
      </c>
      <c r="I60" s="45"/>
      <c r="J60" s="280" t="s">
        <v>88</v>
      </c>
      <c r="K60" s="93">
        <v>150</v>
      </c>
      <c r="L60" s="45"/>
      <c r="M60" s="280" t="s">
        <v>90</v>
      </c>
      <c r="N60" s="93">
        <v>410</v>
      </c>
      <c r="O60" s="45"/>
    </row>
    <row r="61" spans="1:15" s="55" customFormat="1" ht="18" customHeight="1">
      <c r="A61" s="100"/>
      <c r="B61" s="171"/>
      <c r="C61" s="45"/>
      <c r="D61" s="123"/>
      <c r="E61" s="359"/>
      <c r="F61" s="45"/>
      <c r="G61" s="123"/>
      <c r="H61" s="93"/>
      <c r="I61" s="45"/>
      <c r="J61" s="101"/>
      <c r="K61" s="117"/>
      <c r="L61" s="45"/>
      <c r="M61" s="280" t="s">
        <v>91</v>
      </c>
      <c r="N61" s="93">
        <v>400</v>
      </c>
      <c r="O61" s="45"/>
    </row>
    <row r="62" spans="1:15" s="55" customFormat="1" ht="18" customHeight="1">
      <c r="A62" s="87"/>
      <c r="B62" s="90"/>
      <c r="C62" s="45"/>
      <c r="D62" s="123"/>
      <c r="E62" s="359"/>
      <c r="F62" s="45"/>
      <c r="G62" s="123"/>
      <c r="H62" s="93"/>
      <c r="I62" s="45"/>
      <c r="J62" s="101"/>
      <c r="K62" s="117"/>
      <c r="L62" s="45"/>
      <c r="M62" s="279" t="s">
        <v>349</v>
      </c>
      <c r="N62" s="93">
        <v>2190</v>
      </c>
      <c r="O62" s="45"/>
    </row>
    <row r="63" spans="1:15" s="55" customFormat="1" ht="18" customHeight="1">
      <c r="A63" s="103"/>
      <c r="B63" s="191"/>
      <c r="C63" s="45"/>
      <c r="D63" s="123"/>
      <c r="E63" s="359"/>
      <c r="F63" s="45"/>
      <c r="G63" s="123"/>
      <c r="H63" s="93"/>
      <c r="I63" s="45"/>
      <c r="J63" s="43"/>
      <c r="K63" s="117"/>
      <c r="L63" s="45"/>
      <c r="M63" s="43"/>
      <c r="N63" s="298"/>
      <c r="O63" s="45">
        <f>ROUND(N63*1,-1)</f>
        <v>0</v>
      </c>
    </row>
    <row r="64" spans="1:15" s="55" customFormat="1" ht="18" customHeight="1">
      <c r="A64" s="103"/>
      <c r="B64" s="191"/>
      <c r="C64" s="45"/>
      <c r="D64" s="124"/>
      <c r="E64" s="98"/>
      <c r="F64" s="187"/>
      <c r="G64" s="124"/>
      <c r="H64" s="102"/>
      <c r="I64" s="195"/>
      <c r="J64" s="281"/>
      <c r="K64" s="336"/>
      <c r="L64" s="187"/>
      <c r="M64" s="180"/>
      <c r="N64" s="98"/>
      <c r="O64" s="175"/>
    </row>
    <row r="65" spans="1:15" s="55" customFormat="1" ht="18" customHeight="1" thickBot="1">
      <c r="A65" s="103"/>
      <c r="B65" s="191"/>
      <c r="C65" s="45"/>
      <c r="D65" s="338" t="s">
        <v>360</v>
      </c>
      <c r="E65" s="350">
        <f>SUM(E60:E64)</f>
        <v>260</v>
      </c>
      <c r="F65" s="362">
        <f>SUM(F60:F64)</f>
        <v>0</v>
      </c>
      <c r="G65" s="350">
        <f>SUM(H60:H64)</f>
        <v>1650</v>
      </c>
      <c r="H65" s="350">
        <f>SUM(H60:H64)</f>
        <v>1650</v>
      </c>
      <c r="I65" s="362">
        <f>SUM(I60:I64)</f>
        <v>0</v>
      </c>
      <c r="J65" s="330" t="s">
        <v>19</v>
      </c>
      <c r="K65" s="348">
        <f>SUM(K60:K64)</f>
        <v>150</v>
      </c>
      <c r="L65" s="188">
        <f>SUM(L60:L64)</f>
        <v>0</v>
      </c>
      <c r="M65" s="338" t="s">
        <v>360</v>
      </c>
      <c r="N65" s="350">
        <f>SUM(N60:N64)</f>
        <v>3000</v>
      </c>
      <c r="O65" s="347">
        <f>SUM(O60:O64)</f>
        <v>0</v>
      </c>
    </row>
    <row r="66" spans="1:15" s="55" customFormat="1" ht="18" customHeight="1">
      <c r="A66" s="103"/>
      <c r="B66" s="191"/>
      <c r="C66" s="45"/>
      <c r="D66" s="103" t="s">
        <v>283</v>
      </c>
      <c r="E66" s="365"/>
      <c r="F66" s="170"/>
      <c r="G66" s="103" t="s">
        <v>283</v>
      </c>
      <c r="H66" s="457"/>
      <c r="I66" s="170"/>
      <c r="J66" s="47" t="s">
        <v>255</v>
      </c>
      <c r="K66" s="48"/>
      <c r="L66" s="52"/>
      <c r="M66" s="103" t="s">
        <v>283</v>
      </c>
      <c r="N66" s="174"/>
      <c r="O66" s="170"/>
    </row>
    <row r="67" spans="1:15" s="55" customFormat="1" ht="18" customHeight="1">
      <c r="A67" s="115"/>
      <c r="B67" s="194"/>
      <c r="C67" s="45"/>
      <c r="D67" s="87"/>
      <c r="E67" s="93">
        <v>0</v>
      </c>
      <c r="F67" s="45"/>
      <c r="G67" s="101" t="s">
        <v>92</v>
      </c>
      <c r="H67" s="93">
        <v>100</v>
      </c>
      <c r="I67" s="45"/>
      <c r="J67" s="181" t="s">
        <v>3</v>
      </c>
      <c r="K67" s="172" t="s">
        <v>272</v>
      </c>
      <c r="L67" s="190" t="s">
        <v>271</v>
      </c>
      <c r="M67" s="101" t="s">
        <v>93</v>
      </c>
      <c r="N67" s="93">
        <v>890</v>
      </c>
      <c r="O67" s="45"/>
    </row>
    <row r="68" spans="1:15" s="55" customFormat="1" ht="18" customHeight="1">
      <c r="A68" s="115"/>
      <c r="B68" s="93"/>
      <c r="C68" s="45"/>
      <c r="D68" s="123"/>
      <c r="E68" s="93"/>
      <c r="F68" s="45"/>
      <c r="G68" s="101" t="s">
        <v>94</v>
      </c>
      <c r="H68" s="93">
        <v>50</v>
      </c>
      <c r="I68" s="45"/>
      <c r="J68" s="87"/>
      <c r="K68" s="440"/>
      <c r="L68" s="173"/>
      <c r="M68" s="101" t="s">
        <v>94</v>
      </c>
      <c r="N68" s="93">
        <v>770</v>
      </c>
      <c r="O68" s="45"/>
    </row>
    <row r="69" spans="1:15" s="55" customFormat="1" ht="18" customHeight="1">
      <c r="A69" s="196"/>
      <c r="B69" s="93"/>
      <c r="C69" s="45"/>
      <c r="D69" s="43"/>
      <c r="E69" s="93"/>
      <c r="F69" s="45"/>
      <c r="G69" s="88"/>
      <c r="H69" s="44"/>
      <c r="I69" s="45"/>
      <c r="J69" s="101"/>
      <c r="K69" s="117"/>
      <c r="L69" s="173"/>
      <c r="M69" s="325"/>
      <c r="N69" s="352"/>
      <c r="O69" s="45"/>
    </row>
    <row r="70" spans="1:15" s="55" customFormat="1" ht="18" customHeight="1">
      <c r="A70" s="196"/>
      <c r="B70" s="201"/>
      <c r="C70" s="170"/>
      <c r="D70" s="124"/>
      <c r="E70" s="197"/>
      <c r="F70" s="198"/>
      <c r="G70" s="124"/>
      <c r="H70" s="98"/>
      <c r="I70" s="364"/>
      <c r="J70" s="193"/>
      <c r="K70" s="93"/>
      <c r="L70" s="173"/>
      <c r="M70" s="281"/>
      <c r="N70" s="282"/>
      <c r="O70" s="175"/>
    </row>
    <row r="71" spans="1:15" s="55" customFormat="1" ht="18" customHeight="1">
      <c r="A71" s="196"/>
      <c r="B71" s="201"/>
      <c r="C71" s="170"/>
      <c r="D71" s="338" t="s">
        <v>360</v>
      </c>
      <c r="E71" s="350">
        <f>SUM(E67:E70)</f>
        <v>0</v>
      </c>
      <c r="F71" s="362">
        <f>SUM(F67:F70)</f>
        <v>0</v>
      </c>
      <c r="G71" s="338" t="s">
        <v>360</v>
      </c>
      <c r="H71" s="350">
        <f>SUM(H67:H70)</f>
        <v>150</v>
      </c>
      <c r="I71" s="362">
        <f>SUM(I67:I70)</f>
        <v>0</v>
      </c>
      <c r="J71" s="193"/>
      <c r="K71" s="93"/>
      <c r="L71" s="173"/>
      <c r="M71" s="338" t="s">
        <v>360</v>
      </c>
      <c r="N71" s="350">
        <f>SUM(N67:N70)</f>
        <v>1660</v>
      </c>
      <c r="O71" s="347">
        <f>SUM(O67:O70)</f>
        <v>0</v>
      </c>
    </row>
    <row r="72" spans="1:15" s="55" customFormat="1" ht="18" customHeight="1">
      <c r="A72" s="153"/>
      <c r="B72" s="202"/>
      <c r="C72" s="116"/>
      <c r="D72" s="360"/>
      <c r="E72" s="185"/>
      <c r="F72" s="179"/>
      <c r="G72" s="360"/>
      <c r="H72" s="185"/>
      <c r="I72" s="361"/>
      <c r="J72" s="203"/>
      <c r="K72" s="178"/>
      <c r="L72" s="179"/>
      <c r="M72" s="203"/>
      <c r="N72" s="185"/>
      <c r="O72" s="175"/>
    </row>
    <row r="73" spans="1:15" s="55" customFormat="1" ht="18" customHeight="1" thickBot="1">
      <c r="A73" s="356" t="s">
        <v>19</v>
      </c>
      <c r="B73" s="108">
        <f>SUM(B60:B71)</f>
        <v>120</v>
      </c>
      <c r="C73" s="156">
        <f>SUM(C60:C71)</f>
        <v>0</v>
      </c>
      <c r="D73" s="330" t="s">
        <v>19</v>
      </c>
      <c r="E73" s="108">
        <f>SUM(E65,E71)</f>
        <v>260</v>
      </c>
      <c r="F73" s="188">
        <f>SUM(F65,F71)</f>
        <v>0</v>
      </c>
      <c r="G73" s="330" t="s">
        <v>19</v>
      </c>
      <c r="H73" s="108">
        <f>SUM(G65,H71)</f>
        <v>1800</v>
      </c>
      <c r="I73" s="188">
        <f>SUM(I65,I71)</f>
        <v>0</v>
      </c>
      <c r="J73" s="363" t="s">
        <v>19</v>
      </c>
      <c r="K73" s="108">
        <f>SUM(K68:K72)</f>
        <v>0</v>
      </c>
      <c r="L73" s="188">
        <f>SUM(L68:L72)</f>
        <v>0</v>
      </c>
      <c r="M73" s="363" t="s">
        <v>19</v>
      </c>
      <c r="N73" s="108">
        <f>SUM(N65,N71)</f>
        <v>4660</v>
      </c>
      <c r="O73" s="156">
        <f>SUM(O65,O71)</f>
        <v>0</v>
      </c>
    </row>
    <row r="74" ht="15" customHeight="1"/>
  </sheetData>
  <sheetProtection/>
  <mergeCells count="1">
    <mergeCell ref="E2:G2"/>
  </mergeCells>
  <conditionalFormatting sqref="F20 O20:O23 O9:O15 L9 I9:I14 F9:F15 C9:C18 L20:L22 L24">
    <cfRule type="cellIs" priority="3" dxfId="27" operator="greaterThan" stopIfTrue="1">
      <formula>B9</formula>
    </cfRule>
  </conditionalFormatting>
  <conditionalFormatting sqref="O43:O49 L45:L51 I43:I48 F43:F48 C43:C49 O34:O40 L34:L40 I34:I40 F34:F40 C34:C40">
    <cfRule type="cellIs" priority="2" dxfId="27" operator="greaterThan" stopIfTrue="1">
      <formula>B34</formula>
    </cfRule>
  </conditionalFormatting>
  <conditionalFormatting sqref="O67:O69 I67:I69 F67:F69 O60:O63 L60:L63 I60:I63 F60:F63 C60:C69">
    <cfRule type="cellIs" priority="1" dxfId="27" operator="greaterThan" stopIfTrue="1">
      <formula>B60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0" workbookViewId="0" topLeftCell="A1">
      <pane ySplit="2" topLeftCell="A3" activePane="bottomLeft" state="frozen"/>
      <selection pane="topLeft" activeCell="R63" sqref="R63"/>
      <selection pane="bottomLeft" activeCell="D36" sqref="D36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151</v>
      </c>
      <c r="B1" s="48"/>
      <c r="C1" s="48"/>
      <c r="D1" s="49"/>
      <c r="E1" s="48" t="s">
        <v>264</v>
      </c>
      <c r="F1" s="48"/>
      <c r="G1" s="49"/>
      <c r="H1" s="50" t="s">
        <v>0</v>
      </c>
      <c r="I1" s="48" t="s">
        <v>152</v>
      </c>
      <c r="J1" s="49"/>
      <c r="K1" s="51" t="s">
        <v>153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7" t="str">
        <f>'大分市（旧・新）'!$E$2</f>
        <v>令和　　年　　月　　日</v>
      </c>
      <c r="F2" s="468"/>
      <c r="G2" s="469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O3" s="345" t="s">
        <v>356</v>
      </c>
    </row>
    <row r="4" spans="1:15" s="1" customFormat="1" ht="17.25" customHeight="1" thickBot="1">
      <c r="A4" s="68" t="s">
        <v>469</v>
      </c>
      <c r="B4" s="69"/>
      <c r="C4" s="70" t="s">
        <v>160</v>
      </c>
      <c r="D4" s="71" t="s">
        <v>96</v>
      </c>
      <c r="E4" s="72"/>
      <c r="F4" s="130" t="s">
        <v>1</v>
      </c>
      <c r="G4" s="131">
        <f>B10+E10+H10+N10</f>
        <v>450</v>
      </c>
      <c r="H4" s="75" t="s">
        <v>2</v>
      </c>
      <c r="I4" s="76">
        <f>C10+F10+I10+L10+O10</f>
        <v>0</v>
      </c>
      <c r="J4" s="77"/>
      <c r="K4" s="78" t="s">
        <v>154</v>
      </c>
      <c r="L4" s="79">
        <f>SUM(I4,I12,I25,I42,I64)</f>
        <v>0</v>
      </c>
      <c r="M4" s="25"/>
      <c r="N4" s="160"/>
      <c r="O4" s="346" t="s">
        <v>357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223</v>
      </c>
      <c r="B6" s="48"/>
      <c r="C6" s="52"/>
      <c r="D6" s="48" t="s">
        <v>224</v>
      </c>
      <c r="E6" s="48"/>
      <c r="F6" s="52"/>
      <c r="G6" s="48" t="s">
        <v>225</v>
      </c>
      <c r="H6" s="48"/>
      <c r="I6" s="52"/>
      <c r="J6" s="48" t="s">
        <v>226</v>
      </c>
      <c r="K6" s="48"/>
      <c r="L6" s="52"/>
      <c r="M6" s="48" t="s">
        <v>227</v>
      </c>
      <c r="N6" s="48"/>
      <c r="O6" s="52"/>
    </row>
    <row r="7" spans="1:15" s="1" customFormat="1" ht="15" customHeight="1">
      <c r="A7" s="132" t="s">
        <v>3</v>
      </c>
      <c r="B7" s="133" t="s">
        <v>272</v>
      </c>
      <c r="C7" s="84" t="s">
        <v>271</v>
      </c>
      <c r="D7" s="132" t="s">
        <v>3</v>
      </c>
      <c r="E7" s="133" t="s">
        <v>272</v>
      </c>
      <c r="F7" s="84" t="s">
        <v>271</v>
      </c>
      <c r="G7" s="132" t="s">
        <v>3</v>
      </c>
      <c r="H7" s="133" t="s">
        <v>272</v>
      </c>
      <c r="I7" s="84" t="s">
        <v>271</v>
      </c>
      <c r="J7" s="132" t="s">
        <v>3</v>
      </c>
      <c r="K7" s="133" t="s">
        <v>272</v>
      </c>
      <c r="L7" s="84" t="s">
        <v>271</v>
      </c>
      <c r="M7" s="132" t="s">
        <v>3</v>
      </c>
      <c r="N7" s="133" t="s">
        <v>272</v>
      </c>
      <c r="O7" s="84" t="s">
        <v>271</v>
      </c>
    </row>
    <row r="8" spans="1:15" s="55" customFormat="1" ht="18" customHeight="1">
      <c r="A8" s="134"/>
      <c r="B8" s="85"/>
      <c r="C8" s="111"/>
      <c r="D8" s="134"/>
      <c r="E8" s="85"/>
      <c r="F8" s="111"/>
      <c r="G8" s="134"/>
      <c r="H8" s="136">
        <v>0</v>
      </c>
      <c r="I8" s="45"/>
      <c r="J8" s="134"/>
      <c r="K8" s="85"/>
      <c r="L8" s="111"/>
      <c r="M8" s="140" t="s">
        <v>97</v>
      </c>
      <c r="N8" s="136">
        <v>450</v>
      </c>
      <c r="O8" s="45"/>
    </row>
    <row r="9" spans="1:15" s="55" customFormat="1" ht="18" customHeight="1">
      <c r="A9" s="150"/>
      <c r="B9" s="151"/>
      <c r="C9" s="116"/>
      <c r="D9" s="150"/>
      <c r="E9" s="147"/>
      <c r="F9" s="116"/>
      <c r="G9" s="150"/>
      <c r="H9" s="147"/>
      <c r="I9" s="116"/>
      <c r="J9" s="152"/>
      <c r="K9" s="163"/>
      <c r="L9" s="116"/>
      <c r="M9" s="283"/>
      <c r="N9" s="147"/>
      <c r="O9" s="116"/>
    </row>
    <row r="10" spans="1:15" s="55" customFormat="1" ht="18" customHeight="1" thickBot="1">
      <c r="A10" s="356" t="s">
        <v>19</v>
      </c>
      <c r="B10" s="155">
        <f>SUM(B8:B9)</f>
        <v>0</v>
      </c>
      <c r="C10" s="156">
        <f>SUM(C8:C9)</f>
        <v>0</v>
      </c>
      <c r="D10" s="356" t="s">
        <v>19</v>
      </c>
      <c r="E10" s="155">
        <f>SUM(E8:E9)</f>
        <v>0</v>
      </c>
      <c r="F10" s="156">
        <f>SUM(F8:F9)</f>
        <v>0</v>
      </c>
      <c r="G10" s="356" t="s">
        <v>19</v>
      </c>
      <c r="H10" s="155">
        <f>SUM(H8:H9)</f>
        <v>0</v>
      </c>
      <c r="I10" s="156">
        <f>SUM(I8:I9)</f>
        <v>0</v>
      </c>
      <c r="J10" s="356" t="s">
        <v>19</v>
      </c>
      <c r="K10" s="155">
        <f>SUM(K8:K9)</f>
        <v>0</v>
      </c>
      <c r="L10" s="156">
        <f>SUM(L8:L9)</f>
        <v>0</v>
      </c>
      <c r="M10" s="356" t="s">
        <v>19</v>
      </c>
      <c r="N10" s="155">
        <f>SUM(N8:N9)</f>
        <v>450</v>
      </c>
      <c r="O10" s="156">
        <f>SUM(O8:O9)</f>
        <v>0</v>
      </c>
    </row>
    <row r="11" s="55" customFormat="1" ht="15" customHeight="1" thickBot="1">
      <c r="M11" s="157"/>
    </row>
    <row r="12" spans="1:16" s="55" customFormat="1" ht="18.75" customHeight="1" thickBot="1">
      <c r="A12" s="68" t="s">
        <v>469</v>
      </c>
      <c r="B12" s="69"/>
      <c r="C12" s="70" t="s">
        <v>303</v>
      </c>
      <c r="D12" s="71" t="s">
        <v>304</v>
      </c>
      <c r="E12" s="72"/>
      <c r="F12" s="130" t="s">
        <v>1</v>
      </c>
      <c r="G12" s="131">
        <f>B23+E23+H23+N23</f>
        <v>7950</v>
      </c>
      <c r="H12" s="75" t="s">
        <v>2</v>
      </c>
      <c r="I12" s="76">
        <f>C23+F23+I23+O23</f>
        <v>0</v>
      </c>
      <c r="K12" s="299"/>
      <c r="L12" s="310"/>
      <c r="M12" s="310"/>
      <c r="N12" s="310"/>
      <c r="O12" s="310"/>
      <c r="P12" s="204"/>
    </row>
    <row r="13" spans="1:15" s="55" customFormat="1" ht="4.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5" customFormat="1" ht="18.75" customHeight="1">
      <c r="A14" s="47" t="s">
        <v>223</v>
      </c>
      <c r="B14" s="48"/>
      <c r="C14" s="52"/>
      <c r="D14" s="48" t="s">
        <v>224</v>
      </c>
      <c r="E14" s="48"/>
      <c r="F14" s="52"/>
      <c r="G14" s="48" t="s">
        <v>225</v>
      </c>
      <c r="H14" s="48"/>
      <c r="I14" s="52"/>
      <c r="J14" s="48" t="s">
        <v>227</v>
      </c>
      <c r="K14" s="48"/>
      <c r="L14" s="52"/>
      <c r="M14" s="48"/>
      <c r="N14" s="48"/>
      <c r="O14" s="52"/>
    </row>
    <row r="15" spans="1:15" s="55" customFormat="1" ht="18.75" customHeight="1">
      <c r="A15" s="132" t="s">
        <v>3</v>
      </c>
      <c r="B15" s="83" t="s">
        <v>272</v>
      </c>
      <c r="C15" s="189" t="s">
        <v>271</v>
      </c>
      <c r="D15" s="132" t="s">
        <v>3</v>
      </c>
      <c r="E15" s="83" t="s">
        <v>272</v>
      </c>
      <c r="F15" s="189" t="s">
        <v>271</v>
      </c>
      <c r="G15" s="132" t="s">
        <v>3</v>
      </c>
      <c r="H15" s="83" t="s">
        <v>272</v>
      </c>
      <c r="I15" s="189" t="s">
        <v>271</v>
      </c>
      <c r="J15" s="132" t="s">
        <v>3</v>
      </c>
      <c r="K15" s="83" t="s">
        <v>272</v>
      </c>
      <c r="L15" s="189" t="s">
        <v>271</v>
      </c>
      <c r="M15" s="132" t="s">
        <v>3</v>
      </c>
      <c r="N15" s="83" t="s">
        <v>272</v>
      </c>
      <c r="O15" s="189" t="s">
        <v>271</v>
      </c>
    </row>
    <row r="16" spans="1:15" s="55" customFormat="1" ht="18.75" customHeight="1">
      <c r="A16" s="134"/>
      <c r="B16" s="85"/>
      <c r="C16" s="45"/>
      <c r="D16" s="134"/>
      <c r="E16" s="44"/>
      <c r="F16" s="45"/>
      <c r="G16" s="134" t="s">
        <v>98</v>
      </c>
      <c r="H16" s="44">
        <v>100</v>
      </c>
      <c r="I16" s="45"/>
      <c r="J16" s="287" t="s">
        <v>351</v>
      </c>
      <c r="K16" s="93">
        <v>1040</v>
      </c>
      <c r="L16" s="45"/>
      <c r="M16" s="284" t="s">
        <v>190</v>
      </c>
      <c r="N16" s="93">
        <v>770</v>
      </c>
      <c r="O16" s="45"/>
    </row>
    <row r="17" spans="1:15" s="55" customFormat="1" ht="18.75" customHeight="1">
      <c r="A17" s="137"/>
      <c r="B17" s="90"/>
      <c r="C17" s="45"/>
      <c r="D17" s="137"/>
      <c r="E17" s="93"/>
      <c r="F17" s="45"/>
      <c r="G17" s="87" t="s">
        <v>99</v>
      </c>
      <c r="H17" s="93">
        <v>10</v>
      </c>
      <c r="I17" s="45"/>
      <c r="J17" s="206" t="s">
        <v>101</v>
      </c>
      <c r="K17" s="93">
        <v>280</v>
      </c>
      <c r="L17" s="45"/>
      <c r="M17" s="284" t="s">
        <v>383</v>
      </c>
      <c r="N17" s="93">
        <v>1010</v>
      </c>
      <c r="O17" s="45"/>
    </row>
    <row r="18" spans="1:15" s="55" customFormat="1" ht="18.75" customHeight="1">
      <c r="A18" s="137"/>
      <c r="B18" s="90"/>
      <c r="C18" s="45"/>
      <c r="D18" s="137"/>
      <c r="E18" s="93"/>
      <c r="F18" s="45"/>
      <c r="G18" s="87" t="s">
        <v>100</v>
      </c>
      <c r="H18" s="93">
        <v>60</v>
      </c>
      <c r="I18" s="45"/>
      <c r="J18" s="206" t="s">
        <v>102</v>
      </c>
      <c r="K18" s="93">
        <v>290</v>
      </c>
      <c r="L18" s="45"/>
      <c r="M18" s="284" t="s">
        <v>103</v>
      </c>
      <c r="N18" s="93">
        <v>600</v>
      </c>
      <c r="O18" s="45"/>
    </row>
    <row r="19" spans="1:15" s="55" customFormat="1" ht="18.75" customHeight="1">
      <c r="A19" s="137"/>
      <c r="B19" s="90"/>
      <c r="C19" s="45"/>
      <c r="D19" s="87"/>
      <c r="E19" s="93"/>
      <c r="F19" s="45"/>
      <c r="G19" s="87"/>
      <c r="H19" s="93"/>
      <c r="I19" s="45"/>
      <c r="J19" s="452" t="s">
        <v>451</v>
      </c>
      <c r="K19" s="93">
        <v>600</v>
      </c>
      <c r="L19" s="45"/>
      <c r="M19" s="101" t="s">
        <v>104</v>
      </c>
      <c r="N19" s="93">
        <v>1130</v>
      </c>
      <c r="O19" s="45"/>
    </row>
    <row r="20" spans="1:15" s="55" customFormat="1" ht="18.75" customHeight="1">
      <c r="A20" s="207"/>
      <c r="B20" s="90"/>
      <c r="C20" s="45"/>
      <c r="D20" s="87"/>
      <c r="E20" s="93"/>
      <c r="F20" s="45"/>
      <c r="G20" s="206"/>
      <c r="H20" s="93"/>
      <c r="I20" s="45"/>
      <c r="J20" s="206" t="s">
        <v>452</v>
      </c>
      <c r="K20" s="93">
        <v>1650</v>
      </c>
      <c r="L20" s="45"/>
      <c r="M20" s="99" t="s">
        <v>105</v>
      </c>
      <c r="N20" s="93">
        <v>410</v>
      </c>
      <c r="O20" s="45"/>
    </row>
    <row r="21" spans="1:15" s="55" customFormat="1" ht="18.75" customHeight="1">
      <c r="A21" s="192"/>
      <c r="B21" s="90"/>
      <c r="C21" s="45"/>
      <c r="D21" s="91"/>
      <c r="E21" s="208"/>
      <c r="F21" s="45"/>
      <c r="G21" s="101"/>
      <c r="H21" s="93"/>
      <c r="I21" s="45"/>
      <c r="J21" s="206"/>
      <c r="K21" s="93"/>
      <c r="L21" s="45"/>
      <c r="M21" s="101"/>
      <c r="N21" s="85"/>
      <c r="O21" s="45"/>
    </row>
    <row r="22" spans="1:15" s="55" customFormat="1" ht="18.75" customHeight="1">
      <c r="A22" s="137"/>
      <c r="B22" s="90"/>
      <c r="C22" s="205"/>
      <c r="D22" s="209"/>
      <c r="E22" s="210"/>
      <c r="F22" s="211"/>
      <c r="G22" s="212"/>
      <c r="H22" s="210"/>
      <c r="I22" s="211"/>
      <c r="J22" s="140"/>
      <c r="K22" s="421"/>
      <c r="L22" s="45"/>
      <c r="M22" s="140"/>
      <c r="N22" s="44"/>
      <c r="O22" s="205"/>
    </row>
    <row r="23" spans="1:15" s="55" customFormat="1" ht="18.75" customHeight="1" thickBot="1">
      <c r="A23" s="356" t="s">
        <v>19</v>
      </c>
      <c r="B23" s="108">
        <f>SUM(B16:B22)</f>
        <v>0</v>
      </c>
      <c r="C23" s="188">
        <f>SUM(C16:C22)</f>
        <v>0</v>
      </c>
      <c r="D23" s="330" t="s">
        <v>19</v>
      </c>
      <c r="E23" s="108">
        <f>SUM(E16:E22)</f>
        <v>0</v>
      </c>
      <c r="F23" s="188">
        <f>SUM(F16:F22)</f>
        <v>0</v>
      </c>
      <c r="G23" s="363" t="s">
        <v>19</v>
      </c>
      <c r="H23" s="108">
        <f>SUM(H16:H22)</f>
        <v>170</v>
      </c>
      <c r="I23" s="188">
        <f>SUM(I16:I22)</f>
        <v>0</v>
      </c>
      <c r="J23" s="154"/>
      <c r="K23" s="108"/>
      <c r="L23" s="188"/>
      <c r="M23" s="330" t="s">
        <v>19</v>
      </c>
      <c r="N23" s="108">
        <f>SUM(K16:K22,N16:N22)</f>
        <v>7780</v>
      </c>
      <c r="O23" s="188">
        <f>SUM(L16:L22,O16:O22)</f>
        <v>0</v>
      </c>
    </row>
    <row r="24" s="55" customFormat="1" ht="14.25" customHeight="1" thickBot="1">
      <c r="M24" s="157"/>
    </row>
    <row r="25" spans="1:16" s="1" customFormat="1" ht="17.25" customHeight="1" thickBot="1">
      <c r="A25" s="68" t="s">
        <v>469</v>
      </c>
      <c r="B25" s="69"/>
      <c r="C25" s="70" t="s">
        <v>161</v>
      </c>
      <c r="D25" s="71" t="s">
        <v>106</v>
      </c>
      <c r="E25" s="72"/>
      <c r="F25" s="130" t="s">
        <v>1</v>
      </c>
      <c r="G25" s="131">
        <f>B40+E40+H40+N40</f>
        <v>8220</v>
      </c>
      <c r="H25" s="75" t="s">
        <v>2</v>
      </c>
      <c r="I25" s="76">
        <f>C40+F40+I40+O40</f>
        <v>0</v>
      </c>
      <c r="K25" s="299"/>
      <c r="L25" s="311"/>
      <c r="M25" s="311"/>
      <c r="N25" s="311"/>
      <c r="O25" s="311"/>
      <c r="P25" s="204"/>
    </row>
    <row r="26" spans="1:15" s="55" customFormat="1" ht="5.25" customHeight="1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5" customFormat="1" ht="18" customHeight="1">
      <c r="A27" s="47" t="s">
        <v>223</v>
      </c>
      <c r="B27" s="48"/>
      <c r="C27" s="52"/>
      <c r="D27" s="48" t="s">
        <v>224</v>
      </c>
      <c r="E27" s="48"/>
      <c r="F27" s="52"/>
      <c r="G27" s="48" t="s">
        <v>225</v>
      </c>
      <c r="H27" s="48"/>
      <c r="I27" s="52"/>
      <c r="J27" s="48" t="s">
        <v>227</v>
      </c>
      <c r="K27" s="48"/>
      <c r="L27" s="52"/>
      <c r="M27" s="48"/>
      <c r="N27" s="48"/>
      <c r="O27" s="52"/>
    </row>
    <row r="28" spans="1:15" s="1" customFormat="1" ht="15" customHeight="1">
      <c r="A28" s="132" t="s">
        <v>3</v>
      </c>
      <c r="B28" s="133" t="s">
        <v>272</v>
      </c>
      <c r="C28" s="84" t="s">
        <v>271</v>
      </c>
      <c r="D28" s="132" t="s">
        <v>3</v>
      </c>
      <c r="E28" s="133" t="s">
        <v>272</v>
      </c>
      <c r="F28" s="84" t="s">
        <v>271</v>
      </c>
      <c r="G28" s="82" t="s">
        <v>3</v>
      </c>
      <c r="H28" s="83" t="s">
        <v>272</v>
      </c>
      <c r="I28" s="189" t="s">
        <v>271</v>
      </c>
      <c r="J28" s="132" t="s">
        <v>3</v>
      </c>
      <c r="K28" s="83" t="s">
        <v>272</v>
      </c>
      <c r="L28" s="189" t="s">
        <v>271</v>
      </c>
      <c r="M28" s="82" t="s">
        <v>3</v>
      </c>
      <c r="N28" s="83" t="s">
        <v>272</v>
      </c>
      <c r="O28" s="189" t="s">
        <v>271</v>
      </c>
    </row>
    <row r="29" spans="1:18" s="1" customFormat="1" ht="18.75" customHeight="1">
      <c r="A29" s="168" t="s">
        <v>299</v>
      </c>
      <c r="B29" s="349"/>
      <c r="C29" s="169"/>
      <c r="D29" s="168" t="s">
        <v>299</v>
      </c>
      <c r="E29" s="349"/>
      <c r="F29" s="169"/>
      <c r="G29" s="168" t="s">
        <v>299</v>
      </c>
      <c r="H29" s="349"/>
      <c r="I29" s="169"/>
      <c r="J29" s="168" t="s">
        <v>299</v>
      </c>
      <c r="K29" s="349"/>
      <c r="L29" s="169"/>
      <c r="M29" s="168" t="s">
        <v>283</v>
      </c>
      <c r="N29" s="183"/>
      <c r="O29" s="182"/>
      <c r="R29" s="1">
        <v>3</v>
      </c>
    </row>
    <row r="30" spans="1:15" s="55" customFormat="1" ht="18" customHeight="1">
      <c r="A30" s="87"/>
      <c r="B30" s="90"/>
      <c r="C30" s="45"/>
      <c r="D30" s="87"/>
      <c r="E30" s="93"/>
      <c r="F30" s="45"/>
      <c r="G30" s="87" t="s">
        <v>107</v>
      </c>
      <c r="H30" s="93">
        <v>930</v>
      </c>
      <c r="I30" s="45"/>
      <c r="J30" s="122" t="s">
        <v>344</v>
      </c>
      <c r="K30" s="93">
        <v>1200</v>
      </c>
      <c r="L30" s="45"/>
      <c r="M30" s="87" t="s">
        <v>95</v>
      </c>
      <c r="N30" s="93">
        <v>400</v>
      </c>
      <c r="O30" s="45"/>
    </row>
    <row r="31" spans="1:15" s="55" customFormat="1" ht="18" customHeight="1">
      <c r="A31" s="87"/>
      <c r="B31" s="90"/>
      <c r="C31" s="45"/>
      <c r="D31" s="87"/>
      <c r="E31" s="93"/>
      <c r="F31" s="45"/>
      <c r="G31" s="87"/>
      <c r="H31" s="93"/>
      <c r="I31" s="45"/>
      <c r="J31" s="101" t="s">
        <v>107</v>
      </c>
      <c r="K31" s="93">
        <v>2380</v>
      </c>
      <c r="L31" s="45"/>
      <c r="M31" s="394"/>
      <c r="N31" s="352"/>
      <c r="O31" s="242"/>
    </row>
    <row r="32" spans="1:15" s="55" customFormat="1" ht="18" customHeight="1">
      <c r="A32" s="87"/>
      <c r="B32" s="90"/>
      <c r="C32" s="45"/>
      <c r="D32" s="87"/>
      <c r="E32" s="93"/>
      <c r="F32" s="45"/>
      <c r="G32" s="87"/>
      <c r="H32" s="93"/>
      <c r="I32" s="45"/>
      <c r="J32" s="101" t="s">
        <v>108</v>
      </c>
      <c r="K32" s="93">
        <v>1540</v>
      </c>
      <c r="L32" s="45"/>
      <c r="M32" s="338" t="s">
        <v>360</v>
      </c>
      <c r="N32" s="350">
        <f>SUM(N30:N31)</f>
        <v>400</v>
      </c>
      <c r="O32" s="362">
        <f>SUM(O30:O31)</f>
        <v>0</v>
      </c>
    </row>
    <row r="33" spans="1:15" s="55" customFormat="1" ht="18" customHeight="1">
      <c r="A33" s="87"/>
      <c r="B33" s="90"/>
      <c r="C33" s="45"/>
      <c r="D33" s="87"/>
      <c r="E33" s="93"/>
      <c r="F33" s="45"/>
      <c r="G33" s="87"/>
      <c r="H33" s="93"/>
      <c r="I33" s="45"/>
      <c r="J33" s="140"/>
      <c r="K33" s="44"/>
      <c r="L33" s="45"/>
      <c r="M33" s="380" t="s">
        <v>362</v>
      </c>
      <c r="N33" s="183"/>
      <c r="O33" s="182"/>
    </row>
    <row r="34" spans="1:15" s="55" customFormat="1" ht="18" customHeight="1">
      <c r="A34" s="87"/>
      <c r="B34" s="90"/>
      <c r="C34" s="45"/>
      <c r="D34" s="87"/>
      <c r="E34" s="93"/>
      <c r="F34" s="45"/>
      <c r="G34" s="101"/>
      <c r="H34" s="93"/>
      <c r="I34" s="45"/>
      <c r="J34" s="394"/>
      <c r="K34" s="352"/>
      <c r="L34" s="45"/>
      <c r="M34" s="280" t="s">
        <v>242</v>
      </c>
      <c r="N34" s="93">
        <v>520</v>
      </c>
      <c r="O34" s="45"/>
    </row>
    <row r="35" spans="1:15" s="55" customFormat="1" ht="18" customHeight="1">
      <c r="A35" s="87"/>
      <c r="B35" s="90"/>
      <c r="C35" s="45"/>
      <c r="D35" s="193"/>
      <c r="E35" s="93"/>
      <c r="F35" s="45"/>
      <c r="G35" s="101"/>
      <c r="H35" s="93"/>
      <c r="I35" s="45"/>
      <c r="J35" s="285"/>
      <c r="K35" s="93"/>
      <c r="L35" s="45"/>
      <c r="M35" s="280" t="s">
        <v>243</v>
      </c>
      <c r="N35" s="93">
        <v>960</v>
      </c>
      <c r="O35" s="45"/>
    </row>
    <row r="36" spans="1:15" s="55" customFormat="1" ht="18" customHeight="1">
      <c r="A36" s="87"/>
      <c r="B36" s="90"/>
      <c r="C36" s="45"/>
      <c r="D36" s="209"/>
      <c r="E36" s="210"/>
      <c r="F36" s="45"/>
      <c r="G36" s="212"/>
      <c r="H36" s="210"/>
      <c r="I36" s="45"/>
      <c r="J36" s="180"/>
      <c r="K36" s="98"/>
      <c r="L36" s="45"/>
      <c r="M36" s="366" t="s">
        <v>244</v>
      </c>
      <c r="N36" s="98">
        <v>290</v>
      </c>
      <c r="O36" s="45"/>
    </row>
    <row r="37" spans="1:15" s="55" customFormat="1" ht="18" customHeight="1">
      <c r="A37" s="137"/>
      <c r="B37" s="229"/>
      <c r="C37" s="45"/>
      <c r="D37" s="87"/>
      <c r="E37" s="93"/>
      <c r="F37" s="45"/>
      <c r="G37" s="87"/>
      <c r="H37" s="93"/>
      <c r="I37" s="45"/>
      <c r="J37" s="221"/>
      <c r="K37" s="104"/>
      <c r="L37" s="45"/>
      <c r="M37" s="101"/>
      <c r="N37" s="93"/>
      <c r="O37" s="45"/>
    </row>
    <row r="38" spans="1:15" s="55" customFormat="1" ht="18" customHeight="1">
      <c r="A38" s="97"/>
      <c r="B38" s="96"/>
      <c r="C38" s="175"/>
      <c r="D38" s="395"/>
      <c r="E38" s="396"/>
      <c r="F38" s="397"/>
      <c r="G38" s="398"/>
      <c r="H38" s="396"/>
      <c r="I38" s="397"/>
      <c r="J38" s="338" t="s">
        <v>360</v>
      </c>
      <c r="K38" s="350">
        <f>SUM(K30:K36)</f>
        <v>5120</v>
      </c>
      <c r="L38" s="362">
        <f>SUM(L30:L36)</f>
        <v>0</v>
      </c>
      <c r="M38" s="338" t="s">
        <v>360</v>
      </c>
      <c r="N38" s="350">
        <f>SUM(N34:N37)</f>
        <v>1770</v>
      </c>
      <c r="O38" s="362">
        <f>SUM(O34:O37)</f>
        <v>0</v>
      </c>
    </row>
    <row r="39" spans="1:15" s="55" customFormat="1" ht="18" customHeight="1">
      <c r="A39" s="97"/>
      <c r="B39" s="96"/>
      <c r="C39" s="175"/>
      <c r="D39" s="97"/>
      <c r="E39" s="98"/>
      <c r="F39" s="187"/>
      <c r="G39" s="180"/>
      <c r="H39" s="98"/>
      <c r="I39" s="187"/>
      <c r="J39" s="286"/>
      <c r="K39" s="98"/>
      <c r="L39" s="187"/>
      <c r="M39" s="286"/>
      <c r="N39" s="98"/>
      <c r="O39" s="187"/>
    </row>
    <row r="40" spans="1:15" s="55" customFormat="1" ht="18" customHeight="1" thickBot="1">
      <c r="A40" s="330" t="s">
        <v>19</v>
      </c>
      <c r="B40" s="108">
        <f>SUM(B30:B35)</f>
        <v>0</v>
      </c>
      <c r="C40" s="156">
        <f>SUM(C30:C35)</f>
        <v>0</v>
      </c>
      <c r="D40" s="330" t="s">
        <v>19</v>
      </c>
      <c r="E40" s="108">
        <f>SUM(E30:E35)</f>
        <v>0</v>
      </c>
      <c r="F40" s="188">
        <f>SUM(F30:F35)</f>
        <v>0</v>
      </c>
      <c r="G40" s="363" t="s">
        <v>19</v>
      </c>
      <c r="H40" s="108">
        <f>SUM(H30:H35)</f>
        <v>930</v>
      </c>
      <c r="I40" s="188">
        <f>SUM(I30:I35)</f>
        <v>0</v>
      </c>
      <c r="J40" s="154"/>
      <c r="K40" s="108"/>
      <c r="L40" s="188"/>
      <c r="M40" s="330" t="s">
        <v>19</v>
      </c>
      <c r="N40" s="108">
        <f>SUM(K38,N32,N38)</f>
        <v>7290</v>
      </c>
      <c r="O40" s="188">
        <f>SUM(L38,O32,O38)</f>
        <v>0</v>
      </c>
    </row>
    <row r="41" spans="4:13" s="55" customFormat="1" ht="15" customHeight="1" thickBot="1">
      <c r="D41" s="213"/>
      <c r="M41" s="157"/>
    </row>
    <row r="42" spans="1:15" s="1" customFormat="1" ht="17.25" customHeight="1" thickBot="1">
      <c r="A42" s="68" t="s">
        <v>469</v>
      </c>
      <c r="B42" s="69"/>
      <c r="C42" s="70" t="s">
        <v>162</v>
      </c>
      <c r="D42" s="71" t="s">
        <v>109</v>
      </c>
      <c r="E42" s="72"/>
      <c r="F42" s="130" t="s">
        <v>1</v>
      </c>
      <c r="G42" s="131">
        <f>B62+E62+H62+K52+K62+N62</f>
        <v>15710</v>
      </c>
      <c r="H42" s="75" t="s">
        <v>2</v>
      </c>
      <c r="I42" s="76">
        <f>C62+F62+I62+L52+L62+O62</f>
        <v>0</v>
      </c>
      <c r="J42" s="77"/>
      <c r="K42" s="312"/>
      <c r="L42" s="158"/>
      <c r="M42" s="159"/>
      <c r="N42" s="160"/>
      <c r="O42" s="160"/>
    </row>
    <row r="43" spans="1:15" s="55" customFormat="1" ht="5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s="55" customFormat="1" ht="18" customHeight="1">
      <c r="A44" s="47" t="s">
        <v>203</v>
      </c>
      <c r="B44" s="48"/>
      <c r="C44" s="52"/>
      <c r="D44" s="48" t="s">
        <v>204</v>
      </c>
      <c r="E44" s="48"/>
      <c r="F44" s="52"/>
      <c r="G44" s="48" t="s">
        <v>205</v>
      </c>
      <c r="H44" s="48"/>
      <c r="I44" s="52"/>
      <c r="J44" s="48" t="s">
        <v>206</v>
      </c>
      <c r="K44" s="48"/>
      <c r="L44" s="52"/>
      <c r="M44" s="48" t="s">
        <v>207</v>
      </c>
      <c r="N44" s="48"/>
      <c r="O44" s="52"/>
    </row>
    <row r="45" spans="1:15" s="1" customFormat="1" ht="15" customHeight="1">
      <c r="A45" s="132" t="s">
        <v>3</v>
      </c>
      <c r="B45" s="83" t="s">
        <v>272</v>
      </c>
      <c r="C45" s="189" t="s">
        <v>271</v>
      </c>
      <c r="D45" s="132" t="s">
        <v>3</v>
      </c>
      <c r="E45" s="83" t="s">
        <v>272</v>
      </c>
      <c r="F45" s="189" t="s">
        <v>271</v>
      </c>
      <c r="G45" s="132" t="s">
        <v>3</v>
      </c>
      <c r="H45" s="83" t="s">
        <v>272</v>
      </c>
      <c r="I45" s="189" t="s">
        <v>271</v>
      </c>
      <c r="J45" s="132" t="s">
        <v>3</v>
      </c>
      <c r="K45" s="133" t="s">
        <v>272</v>
      </c>
      <c r="L45" s="84" t="s">
        <v>271</v>
      </c>
      <c r="M45" s="82" t="s">
        <v>3</v>
      </c>
      <c r="N45" s="83" t="s">
        <v>272</v>
      </c>
      <c r="O45" s="189" t="s">
        <v>271</v>
      </c>
    </row>
    <row r="46" spans="1:15" s="1" customFormat="1" ht="18.75" customHeight="1">
      <c r="A46" s="168" t="s">
        <v>298</v>
      </c>
      <c r="B46" s="349"/>
      <c r="C46" s="169"/>
      <c r="D46" s="168" t="s">
        <v>298</v>
      </c>
      <c r="E46" s="349"/>
      <c r="F46" s="169"/>
      <c r="G46" s="168" t="s">
        <v>298</v>
      </c>
      <c r="H46" s="349"/>
      <c r="I46" s="169"/>
      <c r="J46" s="168" t="s">
        <v>298</v>
      </c>
      <c r="K46" s="349"/>
      <c r="L46" s="169"/>
      <c r="M46" s="168" t="s">
        <v>298</v>
      </c>
      <c r="N46" s="349"/>
      <c r="O46" s="169"/>
    </row>
    <row r="47" spans="1:15" s="55" customFormat="1" ht="18" customHeight="1">
      <c r="A47" s="87" t="s">
        <v>409</v>
      </c>
      <c r="B47" s="90">
        <v>380</v>
      </c>
      <c r="C47" s="45"/>
      <c r="D47" s="87" t="s">
        <v>266</v>
      </c>
      <c r="E47" s="93">
        <v>750</v>
      </c>
      <c r="F47" s="45"/>
      <c r="G47" s="87" t="s">
        <v>110</v>
      </c>
      <c r="H47" s="93">
        <v>1700</v>
      </c>
      <c r="I47" s="45"/>
      <c r="J47" s="88" t="s">
        <v>445</v>
      </c>
      <c r="K47" s="44">
        <v>8990</v>
      </c>
      <c r="L47" s="45"/>
      <c r="M47" s="87" t="s">
        <v>110</v>
      </c>
      <c r="N47" s="93">
        <v>540</v>
      </c>
      <c r="O47" s="45"/>
    </row>
    <row r="48" spans="1:15" s="55" customFormat="1" ht="18" customHeight="1">
      <c r="A48" s="87"/>
      <c r="B48" s="90"/>
      <c r="C48" s="45"/>
      <c r="D48" s="87"/>
      <c r="E48" s="367"/>
      <c r="F48" s="45"/>
      <c r="G48" s="87" t="s">
        <v>251</v>
      </c>
      <c r="H48" s="93">
        <v>1480</v>
      </c>
      <c r="I48" s="45"/>
      <c r="J48" s="221"/>
      <c r="K48" s="104"/>
      <c r="L48" s="45"/>
      <c r="M48" s="87" t="s">
        <v>269</v>
      </c>
      <c r="N48" s="93">
        <v>270</v>
      </c>
      <c r="O48" s="45"/>
    </row>
    <row r="49" spans="1:15" s="55" customFormat="1" ht="18" customHeight="1">
      <c r="A49" s="87"/>
      <c r="B49" s="90"/>
      <c r="C49" s="45"/>
      <c r="D49" s="87"/>
      <c r="E49" s="93"/>
      <c r="F49" s="45"/>
      <c r="G49" s="87"/>
      <c r="H49" s="93"/>
      <c r="I49" s="45"/>
      <c r="J49" s="221"/>
      <c r="K49" s="104"/>
      <c r="L49" s="45"/>
      <c r="M49" s="87" t="s">
        <v>112</v>
      </c>
      <c r="N49" s="93">
        <v>580</v>
      </c>
      <c r="O49" s="45"/>
    </row>
    <row r="50" spans="1:15" s="55" customFormat="1" ht="18" customHeight="1">
      <c r="A50" s="43"/>
      <c r="B50" s="85"/>
      <c r="C50" s="45"/>
      <c r="D50" s="43"/>
      <c r="E50" s="44"/>
      <c r="F50" s="45"/>
      <c r="G50" s="87"/>
      <c r="H50" s="93"/>
      <c r="I50" s="45"/>
      <c r="J50" s="219"/>
      <c r="K50" s="220"/>
      <c r="L50" s="45"/>
      <c r="M50" s="87" t="s">
        <v>111</v>
      </c>
      <c r="N50" s="98"/>
      <c r="O50" s="45"/>
    </row>
    <row r="51" spans="1:15" s="55" customFormat="1" ht="18" customHeight="1">
      <c r="A51" s="87"/>
      <c r="B51" s="90"/>
      <c r="C51" s="173"/>
      <c r="D51" s="87"/>
      <c r="E51" s="93"/>
      <c r="F51" s="173"/>
      <c r="G51" s="87"/>
      <c r="H51" s="93"/>
      <c r="I51" s="45"/>
      <c r="J51" s="87"/>
      <c r="K51" s="117"/>
      <c r="L51" s="170"/>
      <c r="M51" s="87"/>
      <c r="N51" s="117"/>
      <c r="O51" s="170"/>
    </row>
    <row r="52" spans="1:15" s="55" customFormat="1" ht="18" customHeight="1" thickBot="1">
      <c r="A52" s="338" t="s">
        <v>360</v>
      </c>
      <c r="B52" s="350">
        <f>SUM(B47:B51)</f>
        <v>380</v>
      </c>
      <c r="C52" s="362">
        <f>SUM(C47:C51)</f>
        <v>0</v>
      </c>
      <c r="D52" s="338" t="s">
        <v>360</v>
      </c>
      <c r="E52" s="350">
        <f>SUM(E47:E51)</f>
        <v>750</v>
      </c>
      <c r="F52" s="362">
        <f>SUM(F47:F51)</f>
        <v>0</v>
      </c>
      <c r="G52" s="87"/>
      <c r="H52" s="93"/>
      <c r="I52" s="173"/>
      <c r="J52" s="371" t="s">
        <v>19</v>
      </c>
      <c r="K52" s="370">
        <f>SUM(K47:K51)</f>
        <v>8990</v>
      </c>
      <c r="L52" s="141">
        <f>SUM(L47:L51)</f>
        <v>0</v>
      </c>
      <c r="M52" s="338" t="s">
        <v>360</v>
      </c>
      <c r="N52" s="350">
        <f>SUM(N47:N50)</f>
        <v>1390</v>
      </c>
      <c r="O52" s="362">
        <f>SUM(O47:O51)</f>
        <v>0</v>
      </c>
    </row>
    <row r="53" spans="1:15" s="55" customFormat="1" ht="18" customHeight="1">
      <c r="A53" s="103" t="s">
        <v>286</v>
      </c>
      <c r="B53" s="174"/>
      <c r="C53" s="170"/>
      <c r="D53" s="103" t="s">
        <v>286</v>
      </c>
      <c r="E53" s="174"/>
      <c r="F53" s="170"/>
      <c r="G53" s="87"/>
      <c r="H53" s="93"/>
      <c r="I53" s="173"/>
      <c r="J53" s="47" t="s">
        <v>255</v>
      </c>
      <c r="K53" s="215"/>
      <c r="L53" s="216"/>
      <c r="M53" s="103" t="s">
        <v>286</v>
      </c>
      <c r="N53" s="174"/>
      <c r="O53" s="170"/>
    </row>
    <row r="54" spans="1:15" s="55" customFormat="1" ht="18" customHeight="1">
      <c r="A54" s="97" t="s">
        <v>113</v>
      </c>
      <c r="B54" s="96">
        <v>10</v>
      </c>
      <c r="C54" s="45"/>
      <c r="D54" s="87"/>
      <c r="E54" s="98">
        <v>0</v>
      </c>
      <c r="F54" s="187"/>
      <c r="G54" s="87"/>
      <c r="H54" s="93"/>
      <c r="I54" s="173"/>
      <c r="J54" s="82" t="s">
        <v>3</v>
      </c>
      <c r="K54" s="83" t="s">
        <v>272</v>
      </c>
      <c r="L54" s="84" t="s">
        <v>271</v>
      </c>
      <c r="M54" s="101" t="s">
        <v>113</v>
      </c>
      <c r="N54" s="93">
        <v>360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173"/>
      <c r="G55" s="87"/>
      <c r="H55" s="93"/>
      <c r="I55" s="173"/>
      <c r="J55" s="168" t="s">
        <v>298</v>
      </c>
      <c r="K55" s="372"/>
      <c r="L55" s="217"/>
      <c r="M55" s="284" t="s">
        <v>114</v>
      </c>
      <c r="N55" s="93">
        <v>150</v>
      </c>
      <c r="O55" s="45"/>
    </row>
    <row r="56" spans="1:15" s="55" customFormat="1" ht="18" customHeight="1">
      <c r="A56" s="137"/>
      <c r="B56" s="229"/>
      <c r="C56" s="45"/>
      <c r="D56" s="87"/>
      <c r="E56" s="93"/>
      <c r="F56" s="170"/>
      <c r="G56" s="87"/>
      <c r="H56" s="93"/>
      <c r="I56" s="173"/>
      <c r="J56" s="87"/>
      <c r="K56" s="191">
        <v>0</v>
      </c>
      <c r="L56" s="45"/>
      <c r="M56" s="101" t="s">
        <v>115</v>
      </c>
      <c r="N56" s="93">
        <v>130</v>
      </c>
      <c r="O56" s="45"/>
    </row>
    <row r="57" spans="1:15" s="55" customFormat="1" ht="18" customHeight="1">
      <c r="A57" s="43"/>
      <c r="B57" s="85"/>
      <c r="C57" s="45"/>
      <c r="D57" s="43"/>
      <c r="E57" s="44"/>
      <c r="F57" s="205"/>
      <c r="G57" s="87"/>
      <c r="H57" s="93"/>
      <c r="I57" s="173"/>
      <c r="J57" s="218"/>
      <c r="K57" s="171"/>
      <c r="L57" s="45"/>
      <c r="M57" s="101" t="s">
        <v>116</v>
      </c>
      <c r="N57" s="93">
        <v>270</v>
      </c>
      <c r="O57" s="45"/>
    </row>
    <row r="58" spans="1:15" s="55" customFormat="1" ht="18" customHeight="1">
      <c r="A58" s="87"/>
      <c r="B58" s="90"/>
      <c r="C58" s="173"/>
      <c r="D58" s="87"/>
      <c r="E58" s="93"/>
      <c r="F58" s="173"/>
      <c r="G58" s="87"/>
      <c r="H58" s="93"/>
      <c r="I58" s="173"/>
      <c r="J58" s="221"/>
      <c r="K58" s="104"/>
      <c r="L58" s="45"/>
      <c r="M58" s="137" t="s">
        <v>117</v>
      </c>
      <c r="N58" s="93">
        <v>100</v>
      </c>
      <c r="O58" s="45"/>
    </row>
    <row r="59" spans="1:15" s="55" customFormat="1" ht="18" customHeight="1">
      <c r="A59" s="87"/>
      <c r="B59" s="90"/>
      <c r="C59" s="173"/>
      <c r="D59" s="87"/>
      <c r="E59" s="93"/>
      <c r="F59" s="173"/>
      <c r="G59" s="87"/>
      <c r="H59" s="93"/>
      <c r="I59" s="170"/>
      <c r="J59" s="137"/>
      <c r="K59" s="167"/>
      <c r="L59" s="45"/>
      <c r="M59" s="368"/>
      <c r="N59" s="369"/>
      <c r="O59" s="205"/>
    </row>
    <row r="60" spans="1:15" s="55" customFormat="1" ht="18" customHeight="1">
      <c r="A60" s="338" t="s">
        <v>360</v>
      </c>
      <c r="B60" s="350">
        <f>SUM(B54:B59)</f>
        <v>10</v>
      </c>
      <c r="C60" s="362">
        <f>SUM(C54:C59)</f>
        <v>0</v>
      </c>
      <c r="D60" s="338" t="s">
        <v>360</v>
      </c>
      <c r="E60" s="350">
        <f>SUM(E54:E59)</f>
        <v>0</v>
      </c>
      <c r="F60" s="362">
        <f>SUM(F54:F59)</f>
        <v>0</v>
      </c>
      <c r="G60" s="87"/>
      <c r="H60" s="93"/>
      <c r="I60" s="170"/>
      <c r="J60" s="137"/>
      <c r="K60" s="167"/>
      <c r="L60" s="170"/>
      <c r="M60" s="338" t="s">
        <v>360</v>
      </c>
      <c r="N60" s="350">
        <f>SUM(N54:N59)</f>
        <v>1010</v>
      </c>
      <c r="O60" s="362">
        <f>SUM(O54:O59)</f>
        <v>0</v>
      </c>
    </row>
    <row r="61" spans="1:15" s="55" customFormat="1" ht="18" customHeight="1">
      <c r="A61" s="222"/>
      <c r="B61" s="223"/>
      <c r="C61" s="179"/>
      <c r="D61" s="222"/>
      <c r="E61" s="185"/>
      <c r="F61" s="179"/>
      <c r="G61" s="222"/>
      <c r="H61" s="185"/>
      <c r="I61" s="179"/>
      <c r="J61" s="224"/>
      <c r="K61" s="225"/>
      <c r="L61" s="175"/>
      <c r="M61" s="180"/>
      <c r="N61" s="98"/>
      <c r="O61" s="175"/>
    </row>
    <row r="62" spans="1:15" s="55" customFormat="1" ht="18" customHeight="1" thickBot="1">
      <c r="A62" s="330" t="s">
        <v>19</v>
      </c>
      <c r="B62" s="108">
        <f>SUM(B52,B60)</f>
        <v>390</v>
      </c>
      <c r="C62" s="188">
        <f>SUM(C52,C60)</f>
        <v>0</v>
      </c>
      <c r="D62" s="330" t="s">
        <v>19</v>
      </c>
      <c r="E62" s="108">
        <f>SUM(E52,E60)</f>
        <v>750</v>
      </c>
      <c r="F62" s="188">
        <f>SUM(F52,F60)</f>
        <v>0</v>
      </c>
      <c r="G62" s="330" t="s">
        <v>19</v>
      </c>
      <c r="H62" s="108">
        <f>SUM(H47:H53)</f>
        <v>3180</v>
      </c>
      <c r="I62" s="188">
        <f>SUM(I47:I53)</f>
        <v>0</v>
      </c>
      <c r="J62" s="330" t="s">
        <v>19</v>
      </c>
      <c r="K62" s="108">
        <f>SUM(K56:K60)</f>
        <v>0</v>
      </c>
      <c r="L62" s="156">
        <f>SUM(L56:L60)</f>
        <v>0</v>
      </c>
      <c r="M62" s="330" t="s">
        <v>19</v>
      </c>
      <c r="N62" s="108">
        <f>SUM(N52,N60)</f>
        <v>2400</v>
      </c>
      <c r="O62" s="188">
        <f>SUM(O52,O60)</f>
        <v>0</v>
      </c>
    </row>
    <row r="63" spans="1:15" s="55" customFormat="1" ht="15" customHeight="1" thickBot="1">
      <c r="A63" s="226"/>
      <c r="B63" s="227"/>
      <c r="C63" s="228"/>
      <c r="D63" s="226"/>
      <c r="E63" s="227"/>
      <c r="F63" s="228"/>
      <c r="G63" s="226"/>
      <c r="H63" s="227"/>
      <c r="I63" s="228"/>
      <c r="J63" s="226"/>
      <c r="K63" s="227"/>
      <c r="L63" s="228"/>
      <c r="M63" s="226"/>
      <c r="N63" s="227"/>
      <c r="O63" s="228"/>
    </row>
    <row r="64" spans="1:10" s="1" customFormat="1" ht="17.25" customHeight="1" thickBot="1">
      <c r="A64" s="68" t="s">
        <v>469</v>
      </c>
      <c r="B64" s="69"/>
      <c r="C64" s="70" t="s">
        <v>163</v>
      </c>
      <c r="D64" s="71" t="s">
        <v>118</v>
      </c>
      <c r="E64" s="72"/>
      <c r="F64" s="130" t="s">
        <v>1</v>
      </c>
      <c r="G64" s="131">
        <f>B75+E75+H75+K73+K75+N75</f>
        <v>6920</v>
      </c>
      <c r="H64" s="75" t="s">
        <v>2</v>
      </c>
      <c r="I64" s="76">
        <f>C75+F75+I75+L73+L75+O75</f>
        <v>0</v>
      </c>
      <c r="J64" s="77"/>
    </row>
    <row r="65" spans="1:15" s="55" customFormat="1" ht="5.25" customHeight="1" thickBo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s="55" customFormat="1" ht="18" customHeight="1">
      <c r="A66" s="47" t="s">
        <v>208</v>
      </c>
      <c r="B66" s="48"/>
      <c r="C66" s="52"/>
      <c r="D66" s="48" t="s">
        <v>209</v>
      </c>
      <c r="E66" s="48"/>
      <c r="F66" s="52"/>
      <c r="G66" s="48" t="s">
        <v>210</v>
      </c>
      <c r="H66" s="48"/>
      <c r="I66" s="52"/>
      <c r="J66" s="48" t="s">
        <v>211</v>
      </c>
      <c r="K66" s="48"/>
      <c r="L66" s="52"/>
      <c r="M66" s="48" t="s">
        <v>212</v>
      </c>
      <c r="N66" s="48"/>
      <c r="O66" s="52"/>
    </row>
    <row r="67" spans="1:15" s="1" customFormat="1" ht="15" customHeight="1">
      <c r="A67" s="132" t="s">
        <v>3</v>
      </c>
      <c r="B67" s="133" t="s">
        <v>272</v>
      </c>
      <c r="C67" s="84" t="s">
        <v>271</v>
      </c>
      <c r="D67" s="82" t="s">
        <v>3</v>
      </c>
      <c r="E67" s="83" t="s">
        <v>272</v>
      </c>
      <c r="F67" s="84" t="s">
        <v>271</v>
      </c>
      <c r="G67" s="132" t="s">
        <v>3</v>
      </c>
      <c r="H67" s="133" t="s">
        <v>272</v>
      </c>
      <c r="I67" s="84" t="s">
        <v>271</v>
      </c>
      <c r="J67" s="132" t="s">
        <v>3</v>
      </c>
      <c r="K67" s="133" t="s">
        <v>272</v>
      </c>
      <c r="L67" s="84" t="s">
        <v>271</v>
      </c>
      <c r="M67" s="82" t="s">
        <v>3</v>
      </c>
      <c r="N67" s="83" t="s">
        <v>272</v>
      </c>
      <c r="O67" s="84" t="s">
        <v>271</v>
      </c>
    </row>
    <row r="68" spans="1:15" s="55" customFormat="1" ht="18" customHeight="1">
      <c r="A68" s="137"/>
      <c r="B68" s="135"/>
      <c r="C68" s="45"/>
      <c r="D68" s="427"/>
      <c r="E68" s="428"/>
      <c r="F68" s="442"/>
      <c r="G68" s="443"/>
      <c r="H68" s="444"/>
      <c r="I68" s="445"/>
      <c r="J68" s="446"/>
      <c r="K68" s="416"/>
      <c r="L68" s="45"/>
      <c r="M68" s="88" t="s">
        <v>369</v>
      </c>
      <c r="N68" s="44">
        <v>2160</v>
      </c>
      <c r="O68" s="45"/>
    </row>
    <row r="69" spans="1:15" s="55" customFormat="1" ht="18" customHeight="1">
      <c r="A69" s="137"/>
      <c r="B69" s="229"/>
      <c r="C69" s="45"/>
      <c r="D69" s="101"/>
      <c r="E69" s="93"/>
      <c r="F69" s="45"/>
      <c r="G69" s="101"/>
      <c r="H69" s="93"/>
      <c r="I69" s="45"/>
      <c r="J69" s="140"/>
      <c r="K69" s="93"/>
      <c r="L69" s="45"/>
      <c r="M69" s="88" t="s">
        <v>370</v>
      </c>
      <c r="N69" s="44">
        <v>940</v>
      </c>
      <c r="O69" s="45"/>
    </row>
    <row r="70" spans="1:15" s="55" customFormat="1" ht="18" customHeight="1">
      <c r="A70" s="137"/>
      <c r="B70" s="229"/>
      <c r="C70" s="45"/>
      <c r="D70" s="193"/>
      <c r="E70" s="93"/>
      <c r="F70" s="45"/>
      <c r="G70" s="193"/>
      <c r="H70" s="93"/>
      <c r="I70" s="45"/>
      <c r="J70" s="140"/>
      <c r="K70" s="93"/>
      <c r="L70" s="45"/>
      <c r="M70" s="101" t="s">
        <v>371</v>
      </c>
      <c r="N70" s="93">
        <v>1300</v>
      </c>
      <c r="O70" s="45"/>
    </row>
    <row r="71" spans="1:15" s="55" customFormat="1" ht="18" customHeight="1">
      <c r="A71" s="137"/>
      <c r="B71" s="229"/>
      <c r="C71" s="45"/>
      <c r="D71" s="230"/>
      <c r="E71" s="93"/>
      <c r="F71" s="45"/>
      <c r="G71" s="230"/>
      <c r="H71" s="93"/>
      <c r="I71" s="45"/>
      <c r="J71" s="140"/>
      <c r="K71" s="93"/>
      <c r="L71" s="45"/>
      <c r="M71" s="101" t="s">
        <v>119</v>
      </c>
      <c r="N71" s="93">
        <v>650</v>
      </c>
      <c r="O71" s="45"/>
    </row>
    <row r="72" spans="1:15" s="55" customFormat="1" ht="18" customHeight="1">
      <c r="A72" s="207"/>
      <c r="B72" s="231"/>
      <c r="C72" s="45"/>
      <c r="D72" s="87"/>
      <c r="E72" s="93"/>
      <c r="F72" s="45"/>
      <c r="G72" s="87"/>
      <c r="H72" s="93"/>
      <c r="I72" s="45"/>
      <c r="J72" s="137"/>
      <c r="K72" s="167"/>
      <c r="L72" s="45"/>
      <c r="M72" s="101" t="s">
        <v>120</v>
      </c>
      <c r="N72" s="93">
        <v>1320</v>
      </c>
      <c r="O72" s="45"/>
    </row>
    <row r="73" spans="1:15" s="55" customFormat="1" ht="18" customHeight="1">
      <c r="A73" s="192"/>
      <c r="B73" s="231"/>
      <c r="C73" s="232"/>
      <c r="D73" s="87"/>
      <c r="E73" s="93"/>
      <c r="F73" s="170"/>
      <c r="G73" s="87"/>
      <c r="H73" s="93"/>
      <c r="I73" s="170"/>
      <c r="J73" s="140"/>
      <c r="K73" s="93"/>
      <c r="L73" s="170"/>
      <c r="M73" s="101" t="s">
        <v>341</v>
      </c>
      <c r="N73" s="93">
        <v>550</v>
      </c>
      <c r="O73" s="45"/>
    </row>
    <row r="74" spans="1:15" s="55" customFormat="1" ht="18" customHeight="1">
      <c r="A74" s="150"/>
      <c r="B74" s="151"/>
      <c r="C74" s="116"/>
      <c r="D74" s="46"/>
      <c r="E74" s="102"/>
      <c r="F74" s="116"/>
      <c r="G74" s="87"/>
      <c r="H74" s="93"/>
      <c r="I74" s="170"/>
      <c r="J74" s="152"/>
      <c r="K74" s="147"/>
      <c r="L74" s="116"/>
      <c r="N74" s="112"/>
      <c r="O74" s="116"/>
    </row>
    <row r="75" spans="1:15" s="55" customFormat="1" ht="18" customHeight="1" thickBot="1">
      <c r="A75" s="356" t="s">
        <v>19</v>
      </c>
      <c r="B75" s="155">
        <f>SUM(B68:B73)</f>
        <v>0</v>
      </c>
      <c r="C75" s="156">
        <f>SUM(C68:C73)</f>
        <v>0</v>
      </c>
      <c r="D75" s="330" t="s">
        <v>19</v>
      </c>
      <c r="E75" s="108">
        <f>SUM(E68:E73)</f>
        <v>0</v>
      </c>
      <c r="F75" s="156">
        <f>SUM(F68:F73)</f>
        <v>0</v>
      </c>
      <c r="G75" s="356" t="s">
        <v>19</v>
      </c>
      <c r="H75" s="155">
        <f>SUM(H68:H73)</f>
        <v>0</v>
      </c>
      <c r="I75" s="156">
        <f>SUM(I68:I73)</f>
        <v>0</v>
      </c>
      <c r="J75" s="356" t="s">
        <v>19</v>
      </c>
      <c r="K75" s="155">
        <f>SUM(K68:K73)</f>
        <v>0</v>
      </c>
      <c r="L75" s="156">
        <f>SUM(L68:L73)</f>
        <v>0</v>
      </c>
      <c r="M75" s="330" t="s">
        <v>19</v>
      </c>
      <c r="N75" s="108">
        <f>SUM(N68:N74)</f>
        <v>6920</v>
      </c>
      <c r="O75" s="156">
        <f>SUM(O68:O74)</f>
        <v>0</v>
      </c>
    </row>
    <row r="76" s="55" customFormat="1" ht="15" customHeight="1">
      <c r="M76" s="157"/>
    </row>
  </sheetData>
  <sheetProtection/>
  <mergeCells count="1">
    <mergeCell ref="E2:G2"/>
  </mergeCells>
  <conditionalFormatting sqref="O68:O73 L68:L72 I68:I72 F68:F72 C68:C72 O54:O58 L56:L59 C54:C57 L47:L50 I47:I51 F47:F50 C47:C50 O34:O37 O30 L30:L37 I30:I37 F30:F37 C30:C37 O16:O21 L16:L22 I16:I21 F16:F21 C16:C21 O8 I8 O47:O50">
    <cfRule type="cellIs" priority="1" dxfId="27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pane ySplit="2" topLeftCell="A3" activePane="bottomLeft" state="frozen"/>
      <selection pane="topLeft" activeCell="J48" sqref="J48"/>
      <selection pane="bottomLeft" activeCell="I40" sqref="I40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151</v>
      </c>
      <c r="B1" s="48"/>
      <c r="C1" s="48"/>
      <c r="D1" s="49"/>
      <c r="E1" s="48" t="s">
        <v>264</v>
      </c>
      <c r="F1" s="48"/>
      <c r="G1" s="49"/>
      <c r="H1" s="50" t="s">
        <v>0</v>
      </c>
      <c r="I1" s="48" t="s">
        <v>152</v>
      </c>
      <c r="J1" s="49"/>
      <c r="K1" s="51" t="s">
        <v>153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7" t="str">
        <f>'大分市（旧・新）'!$E$2</f>
        <v>令和　　年　　月　　日</v>
      </c>
      <c r="F2" s="468"/>
      <c r="G2" s="469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5" t="s">
        <v>356</v>
      </c>
    </row>
    <row r="4" spans="1:15" s="1" customFormat="1" ht="17.25" customHeight="1" thickBot="1">
      <c r="A4" s="68" t="s">
        <v>469</v>
      </c>
      <c r="B4" s="69"/>
      <c r="C4" s="70" t="s">
        <v>279</v>
      </c>
      <c r="D4" s="71" t="s">
        <v>278</v>
      </c>
      <c r="E4" s="72"/>
      <c r="F4" s="130" t="s">
        <v>1</v>
      </c>
      <c r="G4" s="131">
        <f>SUM(B20,E20,H20,K20,N20)</f>
        <v>10820</v>
      </c>
      <c r="H4" s="75" t="s">
        <v>2</v>
      </c>
      <c r="I4" s="76">
        <f>SUM(C20,F20,I20,L20,O20)</f>
        <v>0</v>
      </c>
      <c r="J4" s="77"/>
      <c r="K4" s="78" t="s">
        <v>154</v>
      </c>
      <c r="L4" s="79">
        <f>SUM(I4,I22,I46)</f>
        <v>0</v>
      </c>
      <c r="M4" s="25"/>
      <c r="N4" s="233"/>
      <c r="O4" s="346" t="s">
        <v>357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228</v>
      </c>
      <c r="B6" s="48"/>
      <c r="C6" s="52"/>
      <c r="D6" s="48" t="s">
        <v>229</v>
      </c>
      <c r="E6" s="48"/>
      <c r="F6" s="52"/>
      <c r="G6" s="48" t="s">
        <v>230</v>
      </c>
      <c r="H6" s="48"/>
      <c r="I6" s="52"/>
      <c r="J6" s="48" t="s">
        <v>178</v>
      </c>
      <c r="K6" s="48"/>
      <c r="L6" s="52"/>
      <c r="M6" s="48" t="s">
        <v>177</v>
      </c>
      <c r="N6" s="48"/>
      <c r="O6" s="52"/>
    </row>
    <row r="7" spans="1:15" s="1" customFormat="1" ht="15" customHeight="1">
      <c r="A7" s="132" t="s">
        <v>3</v>
      </c>
      <c r="B7" s="83" t="s">
        <v>272</v>
      </c>
      <c r="C7" s="189" t="s">
        <v>271</v>
      </c>
      <c r="D7" s="132" t="s">
        <v>3</v>
      </c>
      <c r="E7" s="83" t="s">
        <v>272</v>
      </c>
      <c r="F7" s="189" t="s">
        <v>271</v>
      </c>
      <c r="G7" s="234" t="s">
        <v>3</v>
      </c>
      <c r="H7" s="83" t="s">
        <v>272</v>
      </c>
      <c r="I7" s="189" t="s">
        <v>271</v>
      </c>
      <c r="J7" s="132" t="s">
        <v>3</v>
      </c>
      <c r="K7" s="83" t="s">
        <v>272</v>
      </c>
      <c r="L7" s="189" t="s">
        <v>271</v>
      </c>
      <c r="M7" s="132" t="s">
        <v>3</v>
      </c>
      <c r="N7" s="83" t="s">
        <v>272</v>
      </c>
      <c r="O7" s="189" t="s">
        <v>271</v>
      </c>
    </row>
    <row r="8" spans="1:15" s="55" customFormat="1" ht="18" customHeight="1">
      <c r="A8" s="134"/>
      <c r="B8" s="85"/>
      <c r="C8" s="45"/>
      <c r="D8" s="137"/>
      <c r="E8" s="93">
        <v>0</v>
      </c>
      <c r="F8" s="45"/>
      <c r="G8" s="140" t="s">
        <v>121</v>
      </c>
      <c r="H8" s="44">
        <v>510</v>
      </c>
      <c r="I8" s="45"/>
      <c r="J8" s="140"/>
      <c r="K8" s="44"/>
      <c r="L8" s="205"/>
      <c r="M8" s="140" t="s">
        <v>378</v>
      </c>
      <c r="N8" s="44">
        <v>530</v>
      </c>
      <c r="O8" s="45"/>
    </row>
    <row r="9" spans="1:15" s="55" customFormat="1" ht="18" customHeight="1">
      <c r="A9" s="134"/>
      <c r="B9" s="85">
        <v>0</v>
      </c>
      <c r="C9" s="45"/>
      <c r="D9" s="134"/>
      <c r="E9" s="44"/>
      <c r="F9" s="45"/>
      <c r="G9" s="206"/>
      <c r="H9" s="93">
        <v>0</v>
      </c>
      <c r="I9" s="45"/>
      <c r="J9" s="206"/>
      <c r="K9" s="93"/>
      <c r="L9" s="205"/>
      <c r="M9" s="287" t="s">
        <v>379</v>
      </c>
      <c r="N9" s="93">
        <v>840</v>
      </c>
      <c r="O9" s="45"/>
    </row>
    <row r="10" spans="1:15" s="55" customFormat="1" ht="18" customHeight="1">
      <c r="A10" s="294"/>
      <c r="B10" s="90"/>
      <c r="C10" s="45"/>
      <c r="D10" s="137"/>
      <c r="E10" s="298"/>
      <c r="F10" s="45"/>
      <c r="G10" s="137"/>
      <c r="H10" s="298"/>
      <c r="I10" s="45"/>
      <c r="J10" s="206"/>
      <c r="K10" s="93"/>
      <c r="L10" s="205"/>
      <c r="M10" s="206" t="s">
        <v>122</v>
      </c>
      <c r="N10" s="93">
        <v>570</v>
      </c>
      <c r="O10" s="45"/>
    </row>
    <row r="11" spans="1:15" s="55" customFormat="1" ht="18" customHeight="1">
      <c r="A11" s="137"/>
      <c r="B11" s="90"/>
      <c r="C11" s="45"/>
      <c r="D11" s="137"/>
      <c r="E11" s="93"/>
      <c r="F11" s="45"/>
      <c r="G11" s="137"/>
      <c r="H11" s="298"/>
      <c r="I11" s="45"/>
      <c r="J11" s="206"/>
      <c r="K11" s="93"/>
      <c r="L11" s="205"/>
      <c r="M11" s="206" t="s">
        <v>123</v>
      </c>
      <c r="N11" s="93">
        <v>1060</v>
      </c>
      <c r="O11" s="45"/>
    </row>
    <row r="12" spans="1:15" s="55" customFormat="1" ht="18" customHeight="1">
      <c r="A12" s="137"/>
      <c r="B12" s="90"/>
      <c r="C12" s="45"/>
      <c r="D12" s="137"/>
      <c r="E12" s="93"/>
      <c r="F12" s="45"/>
      <c r="G12" s="137"/>
      <c r="H12" s="298"/>
      <c r="I12" s="45"/>
      <c r="J12" s="206"/>
      <c r="K12" s="93"/>
      <c r="L12" s="205"/>
      <c r="M12" s="206" t="s">
        <v>124</v>
      </c>
      <c r="N12" s="93">
        <v>800</v>
      </c>
      <c r="O12" s="45"/>
    </row>
    <row r="13" spans="1:15" s="55" customFormat="1" ht="18" customHeight="1">
      <c r="A13" s="137"/>
      <c r="B13" s="90"/>
      <c r="C13" s="45"/>
      <c r="D13" s="137"/>
      <c r="E13" s="93"/>
      <c r="F13" s="45"/>
      <c r="G13" s="137"/>
      <c r="H13" s="93"/>
      <c r="I13" s="45"/>
      <c r="J13" s="206"/>
      <c r="K13" s="93"/>
      <c r="L13" s="205"/>
      <c r="M13" s="206" t="s">
        <v>125</v>
      </c>
      <c r="N13" s="93">
        <v>590</v>
      </c>
      <c r="O13" s="45"/>
    </row>
    <row r="14" spans="1:15" s="55" customFormat="1" ht="18" customHeight="1">
      <c r="A14" s="207"/>
      <c r="B14" s="90"/>
      <c r="C14" s="45"/>
      <c r="D14" s="137"/>
      <c r="E14" s="93"/>
      <c r="F14" s="45"/>
      <c r="G14" s="137"/>
      <c r="H14" s="93"/>
      <c r="I14" s="45"/>
      <c r="J14" s="206"/>
      <c r="K14" s="93"/>
      <c r="L14" s="173"/>
      <c r="M14" s="461" t="s">
        <v>468</v>
      </c>
      <c r="N14" s="93">
        <v>4010</v>
      </c>
      <c r="O14" s="45"/>
    </row>
    <row r="15" spans="1:15" s="55" customFormat="1" ht="18" customHeight="1">
      <c r="A15" s="137"/>
      <c r="B15" s="93"/>
      <c r="C15" s="45"/>
      <c r="D15" s="308"/>
      <c r="E15" s="235"/>
      <c r="F15" s="45"/>
      <c r="G15" s="165"/>
      <c r="H15" s="237"/>
      <c r="I15" s="45"/>
      <c r="J15" s="206"/>
      <c r="K15" s="93"/>
      <c r="L15" s="173"/>
      <c r="M15" s="140" t="s">
        <v>348</v>
      </c>
      <c r="N15" s="44">
        <v>710</v>
      </c>
      <c r="O15" s="45"/>
    </row>
    <row r="16" spans="1:15" s="55" customFormat="1" ht="18" customHeight="1">
      <c r="A16" s="137"/>
      <c r="B16" s="93"/>
      <c r="C16" s="45"/>
      <c r="D16" s="308"/>
      <c r="E16" s="235"/>
      <c r="F16" s="45"/>
      <c r="G16" s="165"/>
      <c r="H16" s="237"/>
      <c r="I16" s="45"/>
      <c r="J16" s="137"/>
      <c r="K16" s="93"/>
      <c r="L16" s="173"/>
      <c r="M16" s="450" t="s">
        <v>446</v>
      </c>
      <c r="N16" s="93">
        <v>1200</v>
      </c>
      <c r="O16" s="45"/>
    </row>
    <row r="17" spans="1:15" s="55" customFormat="1" ht="18" customHeight="1">
      <c r="A17" s="137"/>
      <c r="B17" s="93"/>
      <c r="C17" s="45"/>
      <c r="D17" s="308"/>
      <c r="E17" s="235"/>
      <c r="F17" s="45"/>
      <c r="G17" s="165"/>
      <c r="H17" s="237"/>
      <c r="I17" s="45"/>
      <c r="J17" s="137"/>
      <c r="K17" s="93"/>
      <c r="L17" s="173"/>
      <c r="M17" s="287"/>
      <c r="N17" s="93"/>
      <c r="O17" s="45"/>
    </row>
    <row r="18" spans="1:15" s="55" customFormat="1" ht="18" customHeight="1">
      <c r="A18" s="137"/>
      <c r="B18" s="93"/>
      <c r="C18" s="173"/>
      <c r="D18" s="308"/>
      <c r="E18" s="235"/>
      <c r="F18" s="236"/>
      <c r="G18" s="165"/>
      <c r="H18" s="237"/>
      <c r="I18" s="173"/>
      <c r="J18" s="137"/>
      <c r="K18" s="93"/>
      <c r="L18" s="173"/>
      <c r="M18" s="115"/>
      <c r="O18" s="205"/>
    </row>
    <row r="19" spans="1:15" s="55" customFormat="1" ht="18" customHeight="1">
      <c r="A19" s="241"/>
      <c r="B19" s="96"/>
      <c r="C19" s="242"/>
      <c r="D19" s="241"/>
      <c r="E19" s="98"/>
      <c r="F19" s="242"/>
      <c r="G19" s="243"/>
      <c r="H19" s="98"/>
      <c r="I19" s="242"/>
      <c r="J19" s="241"/>
      <c r="K19" s="98"/>
      <c r="L19" s="242"/>
      <c r="M19" s="244"/>
      <c r="N19" s="98"/>
      <c r="O19" s="242"/>
    </row>
    <row r="20" spans="1:15" s="55" customFormat="1" ht="18" customHeight="1" thickBot="1">
      <c r="A20" s="356" t="s">
        <v>19</v>
      </c>
      <c r="B20" s="108">
        <f>SUM(B8:B14)</f>
        <v>0</v>
      </c>
      <c r="C20" s="188">
        <f>SUM(C8:C14)</f>
        <v>0</v>
      </c>
      <c r="D20" s="356" t="s">
        <v>19</v>
      </c>
      <c r="E20" s="108">
        <f>SUM(E8:E14)</f>
        <v>0</v>
      </c>
      <c r="F20" s="188">
        <f>SUM(F8:F14)</f>
        <v>0</v>
      </c>
      <c r="G20" s="373" t="s">
        <v>19</v>
      </c>
      <c r="H20" s="108">
        <f>SUM(H8:H14)</f>
        <v>510</v>
      </c>
      <c r="I20" s="188">
        <f>SUM(I8:I14)</f>
        <v>0</v>
      </c>
      <c r="J20" s="373" t="s">
        <v>19</v>
      </c>
      <c r="K20" s="108">
        <f>SUM(K8:K16)</f>
        <v>0</v>
      </c>
      <c r="L20" s="188">
        <f>SUM(L8:L16)</f>
        <v>0</v>
      </c>
      <c r="M20" s="356" t="s">
        <v>19</v>
      </c>
      <c r="N20" s="108">
        <f>SUM(N8:N19)</f>
        <v>10310</v>
      </c>
      <c r="O20" s="188">
        <f>SUM(O8:O19)</f>
        <v>0</v>
      </c>
    </row>
    <row r="21" s="55" customFormat="1" ht="15" customHeight="1" thickBot="1">
      <c r="M21" s="157"/>
    </row>
    <row r="22" spans="1:15" s="1" customFormat="1" ht="17.25" customHeight="1" thickBot="1">
      <c r="A22" s="68" t="s">
        <v>469</v>
      </c>
      <c r="B22" s="69"/>
      <c r="C22" s="70" t="s">
        <v>164</v>
      </c>
      <c r="D22" s="71" t="s">
        <v>127</v>
      </c>
      <c r="E22" s="72"/>
      <c r="F22" s="130" t="s">
        <v>1</v>
      </c>
      <c r="G22" s="131">
        <f>B44+E44+H44+K44+N44</f>
        <v>6940</v>
      </c>
      <c r="H22" s="75" t="s">
        <v>2</v>
      </c>
      <c r="I22" s="76">
        <f>C44+F44+I44+L44+O44</f>
        <v>0</v>
      </c>
      <c r="J22" s="77"/>
      <c r="K22" s="295"/>
      <c r="L22" s="297"/>
      <c r="M22" s="297"/>
      <c r="N22" s="297"/>
      <c r="O22" s="297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223</v>
      </c>
      <c r="B24" s="48"/>
      <c r="C24" s="52"/>
      <c r="D24" s="48" t="s">
        <v>224</v>
      </c>
      <c r="E24" s="48"/>
      <c r="F24" s="52"/>
      <c r="G24" s="48" t="s">
        <v>225</v>
      </c>
      <c r="H24" s="48"/>
      <c r="I24" s="52"/>
      <c r="J24" s="48" t="s">
        <v>226</v>
      </c>
      <c r="K24" s="48"/>
      <c r="L24" s="52"/>
      <c r="M24" s="48" t="s">
        <v>227</v>
      </c>
      <c r="N24" s="48"/>
      <c r="O24" s="52"/>
    </row>
    <row r="25" spans="1:15" s="1" customFormat="1" ht="15" customHeight="1">
      <c r="A25" s="132" t="s">
        <v>3</v>
      </c>
      <c r="B25" s="83" t="s">
        <v>272</v>
      </c>
      <c r="C25" s="189" t="s">
        <v>271</v>
      </c>
      <c r="D25" s="132" t="s">
        <v>3</v>
      </c>
      <c r="E25" s="83" t="s">
        <v>272</v>
      </c>
      <c r="F25" s="189" t="s">
        <v>271</v>
      </c>
      <c r="G25" s="132" t="s">
        <v>3</v>
      </c>
      <c r="H25" s="83" t="s">
        <v>272</v>
      </c>
      <c r="I25" s="189" t="s">
        <v>271</v>
      </c>
      <c r="J25" s="132" t="s">
        <v>3</v>
      </c>
      <c r="K25" s="83" t="s">
        <v>272</v>
      </c>
      <c r="L25" s="189" t="s">
        <v>271</v>
      </c>
      <c r="M25" s="82" t="s">
        <v>3</v>
      </c>
      <c r="N25" s="83" t="s">
        <v>272</v>
      </c>
      <c r="O25" s="189" t="s">
        <v>271</v>
      </c>
    </row>
    <row r="26" spans="1:15" s="1" customFormat="1" ht="18.75" customHeight="1">
      <c r="A26" s="168" t="s">
        <v>297</v>
      </c>
      <c r="B26" s="349"/>
      <c r="C26" s="169"/>
      <c r="D26" s="168" t="s">
        <v>297</v>
      </c>
      <c r="E26" s="349"/>
      <c r="F26" s="169"/>
      <c r="G26" s="168" t="s">
        <v>297</v>
      </c>
      <c r="H26" s="349"/>
      <c r="I26" s="169"/>
      <c r="J26" s="168" t="s">
        <v>297</v>
      </c>
      <c r="K26" s="349"/>
      <c r="L26" s="169"/>
      <c r="M26" s="168" t="s">
        <v>297</v>
      </c>
      <c r="N26" s="349"/>
      <c r="O26" s="169"/>
    </row>
    <row r="27" spans="1:15" s="55" customFormat="1" ht="18" customHeight="1">
      <c r="A27" s="87"/>
      <c r="B27" s="90"/>
      <c r="C27" s="45"/>
      <c r="D27" s="87" t="s">
        <v>128</v>
      </c>
      <c r="E27" s="93">
        <v>230</v>
      </c>
      <c r="F27" s="45"/>
      <c r="G27" s="87" t="s">
        <v>128</v>
      </c>
      <c r="H27" s="93">
        <v>200</v>
      </c>
      <c r="I27" s="45"/>
      <c r="J27" s="137"/>
      <c r="K27" s="298"/>
      <c r="L27" s="173"/>
      <c r="M27" s="122" t="s">
        <v>320</v>
      </c>
      <c r="N27" s="93">
        <v>2700</v>
      </c>
      <c r="O27" s="45"/>
    </row>
    <row r="28" spans="1:15" s="55" customFormat="1" ht="18" customHeight="1">
      <c r="A28" s="87"/>
      <c r="B28" s="90"/>
      <c r="C28" s="45"/>
      <c r="D28" s="87"/>
      <c r="E28" s="93"/>
      <c r="F28" s="45"/>
      <c r="G28" s="87" t="s">
        <v>129</v>
      </c>
      <c r="H28" s="93">
        <v>240</v>
      </c>
      <c r="I28" s="45"/>
      <c r="J28" s="101"/>
      <c r="K28" s="93"/>
      <c r="L28" s="173"/>
      <c r="M28" s="437" t="s">
        <v>458</v>
      </c>
      <c r="N28" s="93">
        <v>600</v>
      </c>
      <c r="O28" s="45"/>
    </row>
    <row r="29" spans="1:15" s="55" customFormat="1" ht="18" customHeight="1">
      <c r="A29" s="87"/>
      <c r="B29" s="90"/>
      <c r="C29" s="45"/>
      <c r="D29" s="87"/>
      <c r="E29" s="93"/>
      <c r="F29" s="45"/>
      <c r="G29" s="43"/>
      <c r="H29" s="44"/>
      <c r="I29" s="45"/>
      <c r="J29" s="101"/>
      <c r="K29" s="93"/>
      <c r="L29" s="173"/>
      <c r="M29" s="101"/>
      <c r="N29" s="93"/>
      <c r="O29" s="45"/>
    </row>
    <row r="30" spans="1:15" s="55" customFormat="1" ht="18" customHeight="1">
      <c r="A30" s="245"/>
      <c r="B30" s="90"/>
      <c r="C30" s="45"/>
      <c r="D30" s="87"/>
      <c r="E30" s="93"/>
      <c r="F30" s="45"/>
      <c r="G30" s="87"/>
      <c r="H30" s="93"/>
      <c r="I30" s="45"/>
      <c r="J30" s="101"/>
      <c r="K30" s="93"/>
      <c r="L30" s="173"/>
      <c r="M30" s="122"/>
      <c r="N30" s="93">
        <v>0</v>
      </c>
      <c r="O30" s="45"/>
    </row>
    <row r="31" spans="1:15" s="55" customFormat="1" ht="18" customHeight="1">
      <c r="A31" s="137"/>
      <c r="B31" s="93"/>
      <c r="C31" s="45"/>
      <c r="D31" s="308"/>
      <c r="E31" s="235"/>
      <c r="F31" s="45"/>
      <c r="G31" s="165"/>
      <c r="H31" s="237"/>
      <c r="I31" s="45"/>
      <c r="J31" s="137"/>
      <c r="K31" s="93"/>
      <c r="L31" s="173"/>
      <c r="M31" s="206"/>
      <c r="N31" s="93"/>
      <c r="O31" s="45"/>
    </row>
    <row r="32" spans="1:15" s="55" customFormat="1" ht="18" customHeight="1">
      <c r="A32" s="87"/>
      <c r="B32" s="90"/>
      <c r="C32" s="45"/>
      <c r="D32" s="245"/>
      <c r="E32" s="93"/>
      <c r="F32" s="45"/>
      <c r="G32" s="97"/>
      <c r="H32" s="98"/>
      <c r="I32" s="187"/>
      <c r="J32" s="101"/>
      <c r="K32" s="93"/>
      <c r="L32" s="173"/>
      <c r="M32" s="374"/>
      <c r="N32" s="98"/>
      <c r="O32" s="187"/>
    </row>
    <row r="33" spans="1:15" s="55" customFormat="1" ht="18" customHeight="1">
      <c r="A33" s="87"/>
      <c r="B33" s="90"/>
      <c r="C33" s="45"/>
      <c r="D33" s="87"/>
      <c r="E33" s="93"/>
      <c r="F33" s="45"/>
      <c r="G33" s="338" t="s">
        <v>360</v>
      </c>
      <c r="H33" s="350">
        <f>SUM(H27:H32)</f>
        <v>440</v>
      </c>
      <c r="I33" s="362">
        <f>SUM(I27:I32)</f>
        <v>0</v>
      </c>
      <c r="J33" s="101"/>
      <c r="K33" s="93"/>
      <c r="L33" s="173"/>
      <c r="M33" s="338" t="s">
        <v>360</v>
      </c>
      <c r="N33" s="350">
        <f>SUM(N27:N32)</f>
        <v>3300</v>
      </c>
      <c r="O33" s="362">
        <f>SUM(O27:O32)</f>
        <v>0</v>
      </c>
    </row>
    <row r="34" spans="1:15" s="55" customFormat="1" ht="18" customHeight="1">
      <c r="A34" s="87"/>
      <c r="B34" s="90"/>
      <c r="C34" s="173"/>
      <c r="D34" s="87"/>
      <c r="E34" s="93"/>
      <c r="F34" s="173"/>
      <c r="G34" s="103" t="s">
        <v>287</v>
      </c>
      <c r="H34" s="174"/>
      <c r="I34" s="170"/>
      <c r="J34" s="101"/>
      <c r="K34" s="93"/>
      <c r="L34" s="173"/>
      <c r="M34" s="103" t="s">
        <v>287</v>
      </c>
      <c r="N34" s="174"/>
      <c r="O34" s="170"/>
    </row>
    <row r="35" spans="1:15" s="55" customFormat="1" ht="18" customHeight="1">
      <c r="A35" s="87"/>
      <c r="B35" s="90"/>
      <c r="C35" s="173"/>
      <c r="D35" s="87"/>
      <c r="E35" s="93"/>
      <c r="F35" s="173"/>
      <c r="G35" s="426"/>
      <c r="H35" s="433"/>
      <c r="I35" s="45"/>
      <c r="J35" s="101"/>
      <c r="K35" s="93"/>
      <c r="L35" s="173"/>
      <c r="M35" s="101" t="s">
        <v>191</v>
      </c>
      <c r="N35" s="93">
        <v>700</v>
      </c>
      <c r="O35" s="45"/>
    </row>
    <row r="36" spans="1:15" s="55" customFormat="1" ht="18" customHeight="1">
      <c r="A36" s="87"/>
      <c r="B36" s="90"/>
      <c r="C36" s="173"/>
      <c r="D36" s="87"/>
      <c r="E36" s="93"/>
      <c r="F36" s="173"/>
      <c r="G36" s="426"/>
      <c r="H36" s="433"/>
      <c r="I36" s="45"/>
      <c r="J36" s="101"/>
      <c r="K36" s="93"/>
      <c r="L36" s="173"/>
      <c r="M36" s="101" t="s">
        <v>130</v>
      </c>
      <c r="N36" s="93">
        <v>950</v>
      </c>
      <c r="O36" s="45"/>
    </row>
    <row r="37" spans="1:15" s="55" customFormat="1" ht="18" customHeight="1">
      <c r="A37" s="87"/>
      <c r="B37" s="90"/>
      <c r="C37" s="173"/>
      <c r="D37" s="87"/>
      <c r="E37" s="93"/>
      <c r="F37" s="173"/>
      <c r="G37" s="434"/>
      <c r="H37" s="421"/>
      <c r="I37" s="173"/>
      <c r="J37" s="101"/>
      <c r="K37" s="93"/>
      <c r="L37" s="173"/>
      <c r="M37" s="101" t="s">
        <v>252</v>
      </c>
      <c r="N37" s="93">
        <v>1320</v>
      </c>
      <c r="O37" s="45"/>
    </row>
    <row r="38" spans="1:15" s="55" customFormat="1" ht="18" customHeight="1">
      <c r="A38" s="87"/>
      <c r="B38" s="90"/>
      <c r="C38" s="173"/>
      <c r="D38" s="87"/>
      <c r="E38" s="93"/>
      <c r="F38" s="173"/>
      <c r="G38" s="87"/>
      <c r="H38" s="93"/>
      <c r="I38" s="173"/>
      <c r="J38" s="101"/>
      <c r="K38" s="93"/>
      <c r="L38" s="173"/>
      <c r="M38" s="137"/>
      <c r="N38" s="298"/>
      <c r="O38" s="45"/>
    </row>
    <row r="39" spans="1:15" s="55" customFormat="1" ht="18" customHeight="1">
      <c r="A39" s="87"/>
      <c r="B39" s="90"/>
      <c r="C39" s="173"/>
      <c r="D39" s="87"/>
      <c r="E39" s="246"/>
      <c r="F39" s="173"/>
      <c r="G39" s="167"/>
      <c r="H39" s="240"/>
      <c r="I39" s="173"/>
      <c r="J39" s="101"/>
      <c r="K39" s="93"/>
      <c r="L39" s="173"/>
      <c r="M39" s="88"/>
      <c r="N39" s="44"/>
      <c r="O39" s="45"/>
    </row>
    <row r="40" spans="1:15" s="55" customFormat="1" ht="18" customHeight="1">
      <c r="A40" s="87"/>
      <c r="B40" s="90"/>
      <c r="C40" s="173"/>
      <c r="D40" s="87"/>
      <c r="E40" s="93"/>
      <c r="F40" s="173"/>
      <c r="G40" s="97"/>
      <c r="H40" s="98"/>
      <c r="I40" s="187"/>
      <c r="J40" s="101"/>
      <c r="K40" s="93"/>
      <c r="L40" s="173"/>
      <c r="M40" s="244"/>
      <c r="N40" s="98"/>
      <c r="O40" s="187"/>
    </row>
    <row r="41" spans="1:15" s="55" customFormat="1" ht="18" customHeight="1">
      <c r="A41" s="137"/>
      <c r="B41" s="93"/>
      <c r="C41" s="173"/>
      <c r="D41" s="308"/>
      <c r="E41" s="238"/>
      <c r="F41" s="239"/>
      <c r="G41" s="338" t="s">
        <v>360</v>
      </c>
      <c r="H41" s="350">
        <f>SUM(H35:H40)</f>
        <v>0</v>
      </c>
      <c r="I41" s="362">
        <f>SUM(I35:I40)</f>
        <v>0</v>
      </c>
      <c r="J41" s="137"/>
      <c r="K41" s="93"/>
      <c r="L41" s="173"/>
      <c r="M41" s="338" t="s">
        <v>360</v>
      </c>
      <c r="N41" s="350">
        <f>SUM(N35:N40)</f>
        <v>2970</v>
      </c>
      <c r="O41" s="362">
        <f>SUM(O35:O40)</f>
        <v>0</v>
      </c>
    </row>
    <row r="42" spans="1:15" s="55" customFormat="1" ht="18" customHeight="1">
      <c r="A42" s="87"/>
      <c r="B42" s="90"/>
      <c r="C42" s="173"/>
      <c r="D42" s="87"/>
      <c r="E42" s="246"/>
      <c r="F42" s="173"/>
      <c r="G42" s="167"/>
      <c r="H42" s="240"/>
      <c r="I42" s="173"/>
      <c r="J42" s="101"/>
      <c r="K42" s="93"/>
      <c r="L42" s="173"/>
      <c r="M42" s="88"/>
      <c r="N42" s="44"/>
      <c r="O42" s="205"/>
    </row>
    <row r="43" spans="1:15" s="55" customFormat="1" ht="18" customHeight="1">
      <c r="A43" s="46"/>
      <c r="B43" s="126"/>
      <c r="C43" s="242"/>
      <c r="D43" s="46"/>
      <c r="E43" s="102"/>
      <c r="F43" s="242"/>
      <c r="G43" s="46"/>
      <c r="H43" s="102"/>
      <c r="I43" s="242"/>
      <c r="J43" s="247"/>
      <c r="K43" s="102"/>
      <c r="L43" s="242"/>
      <c r="M43" s="247"/>
      <c r="N43" s="102"/>
      <c r="O43" s="242"/>
    </row>
    <row r="44" spans="1:15" s="55" customFormat="1" ht="18" customHeight="1" thickBot="1">
      <c r="A44" s="330" t="s">
        <v>19</v>
      </c>
      <c r="B44" s="108">
        <f>SUM(B27:B38)</f>
        <v>0</v>
      </c>
      <c r="C44" s="188">
        <f>SUM(C27:C38)</f>
        <v>0</v>
      </c>
      <c r="D44" s="330" t="s">
        <v>19</v>
      </c>
      <c r="E44" s="108">
        <f>SUM(E27:E38)</f>
        <v>230</v>
      </c>
      <c r="F44" s="188">
        <f>SUM(F27:F38)</f>
        <v>0</v>
      </c>
      <c r="G44" s="330" t="s">
        <v>19</v>
      </c>
      <c r="H44" s="108">
        <f>SUM(H33,H41)</f>
        <v>440</v>
      </c>
      <c r="I44" s="188">
        <f>SUM(I33,I41)</f>
        <v>0</v>
      </c>
      <c r="J44" s="330" t="s">
        <v>19</v>
      </c>
      <c r="K44" s="108">
        <f>SUM(K27:K38)</f>
        <v>0</v>
      </c>
      <c r="L44" s="188">
        <f>SUM(L27:L38)</f>
        <v>0</v>
      </c>
      <c r="M44" s="330" t="s">
        <v>19</v>
      </c>
      <c r="N44" s="108">
        <f>SUM(N33,N41)</f>
        <v>6270</v>
      </c>
      <c r="O44" s="188">
        <f>SUM(O33,O41)</f>
        <v>0</v>
      </c>
    </row>
    <row r="45" s="55" customFormat="1" ht="15" customHeight="1" thickBot="1">
      <c r="M45" s="157"/>
    </row>
    <row r="46" spans="1:15" s="1" customFormat="1" ht="17.25" customHeight="1" thickBot="1">
      <c r="A46" s="68" t="s">
        <v>469</v>
      </c>
      <c r="B46" s="69"/>
      <c r="C46" s="70">
        <v>44206</v>
      </c>
      <c r="D46" s="71" t="s">
        <v>132</v>
      </c>
      <c r="E46" s="72"/>
      <c r="F46" s="130" t="s">
        <v>1</v>
      </c>
      <c r="G46" s="131">
        <f>B70+E70+H70+K70+N70</f>
        <v>11130</v>
      </c>
      <c r="H46" s="75" t="s">
        <v>2</v>
      </c>
      <c r="I46" s="76">
        <f>C70+F70+I70+L70+O70</f>
        <v>0</v>
      </c>
      <c r="J46" s="77"/>
      <c r="K46" s="295"/>
      <c r="L46" s="296"/>
      <c r="M46" s="296"/>
      <c r="N46" s="296"/>
      <c r="O46" s="296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228</v>
      </c>
      <c r="B48" s="48"/>
      <c r="C48" s="52"/>
      <c r="D48" s="48" t="s">
        <v>229</v>
      </c>
      <c r="E48" s="48"/>
      <c r="F48" s="52"/>
      <c r="G48" s="48" t="s">
        <v>230</v>
      </c>
      <c r="H48" s="48"/>
      <c r="I48" s="52"/>
      <c r="J48" s="47" t="s">
        <v>255</v>
      </c>
      <c r="K48" s="215"/>
      <c r="L48" s="216"/>
      <c r="M48" s="48" t="s">
        <v>231</v>
      </c>
      <c r="N48" s="48"/>
      <c r="O48" s="52"/>
    </row>
    <row r="49" spans="1:15" s="1" customFormat="1" ht="18.75" customHeight="1">
      <c r="A49" s="82" t="s">
        <v>3</v>
      </c>
      <c r="B49" s="83" t="s">
        <v>272</v>
      </c>
      <c r="C49" s="189" t="s">
        <v>271</v>
      </c>
      <c r="D49" s="82" t="s">
        <v>3</v>
      </c>
      <c r="E49" s="83" t="s">
        <v>272</v>
      </c>
      <c r="F49" s="189" t="s">
        <v>271</v>
      </c>
      <c r="G49" s="82" t="s">
        <v>3</v>
      </c>
      <c r="H49" s="83" t="s">
        <v>272</v>
      </c>
      <c r="I49" s="189" t="s">
        <v>271</v>
      </c>
      <c r="J49" s="82" t="s">
        <v>3</v>
      </c>
      <c r="K49" s="172" t="s">
        <v>272</v>
      </c>
      <c r="L49" s="190" t="s">
        <v>271</v>
      </c>
      <c r="M49" s="181" t="s">
        <v>3</v>
      </c>
      <c r="N49" s="83" t="s">
        <v>272</v>
      </c>
      <c r="O49" s="189" t="s">
        <v>271</v>
      </c>
    </row>
    <row r="50" spans="1:15" s="1" customFormat="1" ht="18.75" customHeight="1">
      <c r="A50" s="168" t="s">
        <v>296</v>
      </c>
      <c r="B50" s="349"/>
      <c r="C50" s="169"/>
      <c r="D50" s="168" t="s">
        <v>296</v>
      </c>
      <c r="E50" s="349"/>
      <c r="F50" s="169"/>
      <c r="G50" s="168" t="s">
        <v>296</v>
      </c>
      <c r="H50" s="349"/>
      <c r="I50" s="169"/>
      <c r="J50" s="168" t="s">
        <v>296</v>
      </c>
      <c r="K50" s="353"/>
      <c r="L50" s="182"/>
      <c r="M50" s="168" t="s">
        <v>296</v>
      </c>
      <c r="N50" s="349"/>
      <c r="O50" s="169"/>
    </row>
    <row r="51" spans="1:15" s="55" customFormat="1" ht="18" customHeight="1">
      <c r="A51" s="87" t="s">
        <v>410</v>
      </c>
      <c r="B51" s="90">
        <v>480</v>
      </c>
      <c r="C51" s="45"/>
      <c r="D51" s="87" t="s">
        <v>447</v>
      </c>
      <c r="E51" s="93">
        <v>1260</v>
      </c>
      <c r="F51" s="45"/>
      <c r="G51" s="87" t="s">
        <v>134</v>
      </c>
      <c r="H51" s="93">
        <v>870</v>
      </c>
      <c r="I51" s="45"/>
      <c r="J51" s="218"/>
      <c r="K51" s="93">
        <v>0</v>
      </c>
      <c r="L51" s="45"/>
      <c r="M51" s="101" t="s">
        <v>135</v>
      </c>
      <c r="N51" s="93">
        <v>350</v>
      </c>
      <c r="O51" s="45"/>
    </row>
    <row r="52" spans="1:15" s="55" customFormat="1" ht="18" customHeight="1">
      <c r="A52" s="218"/>
      <c r="B52" s="90"/>
      <c r="C52" s="45"/>
      <c r="D52" s="87"/>
      <c r="E52" s="93"/>
      <c r="F52" s="45"/>
      <c r="G52" s="87"/>
      <c r="H52" s="93"/>
      <c r="I52" s="45"/>
      <c r="J52" s="87"/>
      <c r="K52" s="93">
        <v>0</v>
      </c>
      <c r="L52" s="411"/>
      <c r="M52" s="101" t="s">
        <v>136</v>
      </c>
      <c r="N52" s="93">
        <v>1670</v>
      </c>
      <c r="O52" s="45"/>
    </row>
    <row r="53" spans="1:15" s="55" customFormat="1" ht="18" customHeight="1">
      <c r="A53" s="87"/>
      <c r="B53" s="90"/>
      <c r="C53" s="45"/>
      <c r="D53" s="87"/>
      <c r="E53" s="93">
        <v>0</v>
      </c>
      <c r="F53" s="45">
        <v>0</v>
      </c>
      <c r="G53" s="87"/>
      <c r="H53" s="93"/>
      <c r="I53" s="45"/>
      <c r="J53" s="87"/>
      <c r="K53" s="93"/>
      <c r="L53" s="45"/>
      <c r="M53" s="122" t="s">
        <v>316</v>
      </c>
      <c r="N53" s="93">
        <v>1450</v>
      </c>
      <c r="O53" s="45"/>
    </row>
    <row r="54" spans="1:15" s="55" customFormat="1" ht="18" customHeight="1">
      <c r="A54" s="87"/>
      <c r="B54" s="90"/>
      <c r="C54" s="45"/>
      <c r="D54" s="87"/>
      <c r="E54" s="93"/>
      <c r="F54" s="45"/>
      <c r="G54" s="87"/>
      <c r="H54" s="93"/>
      <c r="I54" s="45"/>
      <c r="J54" s="106"/>
      <c r="K54" s="93"/>
      <c r="L54" s="45"/>
      <c r="M54" s="101" t="s">
        <v>133</v>
      </c>
      <c r="N54" s="93">
        <v>1870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45"/>
      <c r="G55" s="87"/>
      <c r="H55" s="93"/>
      <c r="I55" s="45"/>
      <c r="J55" s="106"/>
      <c r="K55" s="93"/>
      <c r="L55" s="45"/>
      <c r="M55" s="101" t="s">
        <v>139</v>
      </c>
      <c r="N55" s="93">
        <v>1000</v>
      </c>
      <c r="O55" s="45"/>
    </row>
    <row r="56" spans="1:15" s="55" customFormat="1" ht="18" customHeight="1">
      <c r="A56" s="87"/>
      <c r="B56" s="90"/>
      <c r="C56" s="45"/>
      <c r="D56" s="87"/>
      <c r="E56" s="93"/>
      <c r="F56" s="45"/>
      <c r="G56" s="87"/>
      <c r="H56" s="93"/>
      <c r="I56" s="45"/>
      <c r="J56" s="106"/>
      <c r="K56" s="93"/>
      <c r="L56" s="45"/>
      <c r="M56" s="101"/>
      <c r="N56" s="93"/>
      <c r="O56" s="45"/>
    </row>
    <row r="57" spans="1:15" s="55" customFormat="1" ht="18" customHeight="1">
      <c r="A57" s="87"/>
      <c r="B57" s="90"/>
      <c r="C57" s="45"/>
      <c r="D57" s="87"/>
      <c r="E57" s="93"/>
      <c r="F57" s="45"/>
      <c r="G57" s="87"/>
      <c r="H57" s="93"/>
      <c r="I57" s="45"/>
      <c r="J57" s="106"/>
      <c r="K57" s="93"/>
      <c r="L57" s="45"/>
      <c r="M57" s="101"/>
      <c r="N57" s="93"/>
      <c r="O57" s="45"/>
    </row>
    <row r="58" spans="1:15" s="55" customFormat="1" ht="18" customHeight="1">
      <c r="A58" s="87"/>
      <c r="B58" s="90"/>
      <c r="C58" s="45"/>
      <c r="D58" s="87"/>
      <c r="E58" s="93"/>
      <c r="F58" s="45"/>
      <c r="G58" s="87"/>
      <c r="H58" s="93"/>
      <c r="I58" s="45"/>
      <c r="J58" s="106"/>
      <c r="K58" s="93"/>
      <c r="L58" s="45"/>
      <c r="M58" s="122" t="s">
        <v>138</v>
      </c>
      <c r="N58" s="93"/>
      <c r="O58" s="45"/>
    </row>
    <row r="59" spans="1:15" s="55" customFormat="1" ht="18" customHeight="1">
      <c r="A59" s="87"/>
      <c r="B59" s="90"/>
      <c r="C59" s="45"/>
      <c r="D59" s="87"/>
      <c r="E59" s="93"/>
      <c r="F59" s="45"/>
      <c r="G59" s="87"/>
      <c r="H59" s="93"/>
      <c r="I59" s="45"/>
      <c r="J59" s="106"/>
      <c r="K59" s="93"/>
      <c r="L59" s="45"/>
      <c r="M59" s="101" t="s">
        <v>137</v>
      </c>
      <c r="N59" s="376"/>
      <c r="O59" s="45"/>
    </row>
    <row r="60" spans="1:15" s="55" customFormat="1" ht="18" customHeight="1">
      <c r="A60" s="87"/>
      <c r="B60" s="90"/>
      <c r="C60" s="45"/>
      <c r="D60" s="87"/>
      <c r="E60" s="93"/>
      <c r="F60" s="45"/>
      <c r="G60" s="87"/>
      <c r="H60" s="93"/>
      <c r="I60" s="45"/>
      <c r="J60" s="106"/>
      <c r="K60" s="93"/>
      <c r="L60" s="45"/>
      <c r="M60" s="338" t="s">
        <v>360</v>
      </c>
      <c r="N60" s="350">
        <f>SUM(N51:N59)</f>
        <v>6340</v>
      </c>
      <c r="O60" s="362">
        <f>SUM(O51:O59)</f>
        <v>0</v>
      </c>
    </row>
    <row r="61" spans="1:15" s="55" customFormat="1" ht="18" customHeight="1">
      <c r="A61" s="87"/>
      <c r="B61" s="90"/>
      <c r="C61" s="45"/>
      <c r="D61" s="87"/>
      <c r="E61" s="93"/>
      <c r="F61" s="45"/>
      <c r="G61" s="87"/>
      <c r="H61" s="93"/>
      <c r="I61" s="45"/>
      <c r="J61" s="87"/>
      <c r="K61" s="93"/>
      <c r="L61" s="45"/>
      <c r="M61" s="103" t="s">
        <v>288</v>
      </c>
      <c r="N61" s="174"/>
      <c r="O61" s="170"/>
    </row>
    <row r="62" spans="1:15" s="55" customFormat="1" ht="18" customHeight="1">
      <c r="A62" s="87"/>
      <c r="B62" s="90"/>
      <c r="C62" s="45"/>
      <c r="D62" s="87"/>
      <c r="E62" s="93"/>
      <c r="F62" s="45"/>
      <c r="G62" s="87"/>
      <c r="H62" s="93"/>
      <c r="I62" s="45"/>
      <c r="J62" s="87"/>
      <c r="K62" s="93"/>
      <c r="L62" s="45"/>
      <c r="M62" s="101" t="s">
        <v>355</v>
      </c>
      <c r="N62" s="93">
        <v>1180</v>
      </c>
      <c r="O62" s="45"/>
    </row>
    <row r="63" spans="1:15" s="55" customFormat="1" ht="18" customHeight="1">
      <c r="A63" s="87"/>
      <c r="B63" s="90"/>
      <c r="C63" s="173"/>
      <c r="D63" s="87"/>
      <c r="E63" s="93"/>
      <c r="F63" s="173"/>
      <c r="G63" s="87"/>
      <c r="H63" s="93"/>
      <c r="I63" s="173"/>
      <c r="J63" s="87"/>
      <c r="K63" s="93"/>
      <c r="L63" s="173"/>
      <c r="M63" s="101" t="s">
        <v>126</v>
      </c>
      <c r="N63" s="93">
        <v>1000</v>
      </c>
      <c r="O63" s="45"/>
    </row>
    <row r="64" spans="1:15" s="55" customFormat="1" ht="18" customHeight="1">
      <c r="A64" s="87"/>
      <c r="B64" s="90"/>
      <c r="C64" s="173"/>
      <c r="D64" s="87"/>
      <c r="E64" s="235"/>
      <c r="F64" s="173"/>
      <c r="G64" s="87"/>
      <c r="H64" s="93"/>
      <c r="I64" s="173"/>
      <c r="J64" s="87"/>
      <c r="K64" s="93"/>
      <c r="L64" s="173"/>
      <c r="M64" s="137"/>
      <c r="N64" s="309"/>
      <c r="O64" s="45"/>
    </row>
    <row r="65" spans="1:15" s="55" customFormat="1" ht="18" customHeight="1">
      <c r="A65" s="87"/>
      <c r="B65" s="90"/>
      <c r="C65" s="173"/>
      <c r="D65" s="87"/>
      <c r="E65" s="93"/>
      <c r="F65" s="173"/>
      <c r="G65" s="87"/>
      <c r="H65" s="93"/>
      <c r="I65" s="173"/>
      <c r="J65" s="87"/>
      <c r="K65" s="93"/>
      <c r="L65" s="173"/>
      <c r="M65" s="88"/>
      <c r="N65" s="44"/>
      <c r="O65" s="45"/>
    </row>
    <row r="66" spans="1:15" s="55" customFormat="1" ht="18" customHeight="1">
      <c r="A66" s="87"/>
      <c r="B66" s="90"/>
      <c r="C66" s="173"/>
      <c r="D66" s="87"/>
      <c r="E66" s="93"/>
      <c r="F66" s="173"/>
      <c r="G66" s="87"/>
      <c r="H66" s="93"/>
      <c r="I66" s="173"/>
      <c r="J66" s="87"/>
      <c r="K66" s="93"/>
      <c r="L66" s="173"/>
      <c r="M66" s="375"/>
      <c r="N66" s="98"/>
      <c r="O66" s="45"/>
    </row>
    <row r="67" spans="1:15" s="55" customFormat="1" ht="18" customHeight="1">
      <c r="A67" s="87"/>
      <c r="B67" s="90"/>
      <c r="C67" s="173"/>
      <c r="D67" s="87"/>
      <c r="E67" s="93"/>
      <c r="F67" s="173"/>
      <c r="G67" s="87"/>
      <c r="H67" s="93"/>
      <c r="I67" s="173"/>
      <c r="J67" s="87"/>
      <c r="K67" s="93"/>
      <c r="L67" s="173"/>
      <c r="M67" s="338" t="s">
        <v>360</v>
      </c>
      <c r="N67" s="350">
        <f>SUM(N62:N66)</f>
        <v>2180</v>
      </c>
      <c r="O67" s="362">
        <f>SUM(O62:O66)</f>
        <v>0</v>
      </c>
    </row>
    <row r="68" spans="1:15" s="55" customFormat="1" ht="18" customHeight="1">
      <c r="A68" s="87"/>
      <c r="B68" s="90"/>
      <c r="C68" s="173"/>
      <c r="D68" s="87"/>
      <c r="E68" s="93"/>
      <c r="F68" s="173"/>
      <c r="G68" s="87"/>
      <c r="H68" s="93"/>
      <c r="I68" s="173"/>
      <c r="J68" s="87"/>
      <c r="K68" s="93"/>
      <c r="L68" s="173"/>
      <c r="M68" s="88"/>
      <c r="N68" s="44"/>
      <c r="O68" s="205"/>
    </row>
    <row r="69" spans="1:15" s="55" customFormat="1" ht="18" customHeight="1">
      <c r="A69" s="46"/>
      <c r="B69" s="126"/>
      <c r="C69" s="242"/>
      <c r="D69" s="46"/>
      <c r="E69" s="102"/>
      <c r="F69" s="242"/>
      <c r="G69" s="46"/>
      <c r="H69" s="102"/>
      <c r="I69" s="242"/>
      <c r="J69" s="97"/>
      <c r="K69" s="98"/>
      <c r="L69" s="242"/>
      <c r="M69" s="247"/>
      <c r="N69" s="102"/>
      <c r="O69" s="242"/>
    </row>
    <row r="70" spans="1:15" s="55" customFormat="1" ht="18" customHeight="1" thickBot="1">
      <c r="A70" s="330" t="s">
        <v>19</v>
      </c>
      <c r="B70" s="108">
        <f>SUM(B51:B63)</f>
        <v>480</v>
      </c>
      <c r="C70" s="188">
        <f>SUM(C51:C63)</f>
        <v>0</v>
      </c>
      <c r="D70" s="330" t="s">
        <v>19</v>
      </c>
      <c r="E70" s="108">
        <f>SUM(E51:E63)</f>
        <v>1260</v>
      </c>
      <c r="F70" s="188">
        <f>SUM(F51:F63)</f>
        <v>0</v>
      </c>
      <c r="G70" s="330" t="s">
        <v>19</v>
      </c>
      <c r="H70" s="108">
        <f>SUM(H51:H63)</f>
        <v>870</v>
      </c>
      <c r="I70" s="188">
        <f>SUM(I51:I63)</f>
        <v>0</v>
      </c>
      <c r="J70" s="330" t="s">
        <v>19</v>
      </c>
      <c r="K70" s="108">
        <f>SUM(K51:K63)</f>
        <v>0</v>
      </c>
      <c r="L70" s="188">
        <f>SUM(L51:L63)</f>
        <v>0</v>
      </c>
      <c r="M70" s="363" t="s">
        <v>19</v>
      </c>
      <c r="N70" s="108">
        <f>SUM(N60,N67)</f>
        <v>8520</v>
      </c>
      <c r="O70" s="188">
        <f>SUM(O60,O67)</f>
        <v>0</v>
      </c>
    </row>
    <row r="71" s="55" customFormat="1" ht="15" customHeight="1">
      <c r="M71" s="157"/>
    </row>
    <row r="72" s="55" customFormat="1" ht="15" customHeight="1">
      <c r="M72" s="157"/>
    </row>
    <row r="73" s="55" customFormat="1" ht="15" customHeight="1">
      <c r="M73" s="157"/>
    </row>
    <row r="74" s="55" customFormat="1" ht="15" customHeight="1">
      <c r="M74" s="157"/>
    </row>
  </sheetData>
  <sheetProtection/>
  <mergeCells count="1">
    <mergeCell ref="E2:G2"/>
  </mergeCells>
  <conditionalFormatting sqref="O35:O39 O27:O31 I36 I27:I31 F27:F33 C27:C33 I8:I17 F8:F17 C8:C17 O8:O17 O51:O55 O57:O59">
    <cfRule type="cellIs" priority="3" dxfId="27" operator="greaterThan" stopIfTrue="1">
      <formula>B8</formula>
    </cfRule>
  </conditionalFormatting>
  <conditionalFormatting sqref="O62:O66 L51:L62 I51:I62 F51:F62 C51:C62">
    <cfRule type="cellIs" priority="2" dxfId="27" operator="greaterThan" stopIfTrue="1">
      <formula>B51</formula>
    </cfRule>
  </conditionalFormatting>
  <conditionalFormatting sqref="O56">
    <cfRule type="cellIs" priority="1" dxfId="27" operator="greaterThan" stopIfTrue="1">
      <formula>N56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pane ySplit="2" topLeftCell="A3" activePane="bottomLeft" state="frozen"/>
      <selection pane="topLeft" activeCell="A4" sqref="A4"/>
      <selection pane="bottomLeft" activeCell="N15" sqref="N15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151</v>
      </c>
      <c r="B1" s="48"/>
      <c r="C1" s="48"/>
      <c r="D1" s="49"/>
      <c r="E1" s="48" t="s">
        <v>265</v>
      </c>
      <c r="F1" s="48"/>
      <c r="G1" s="49"/>
      <c r="H1" s="50" t="s">
        <v>0</v>
      </c>
      <c r="I1" s="48" t="s">
        <v>152</v>
      </c>
      <c r="J1" s="49"/>
      <c r="K1" s="51" t="s">
        <v>153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7" t="str">
        <f>'大分市（旧・新）'!$E$2</f>
        <v>令和　　年　　月　　日</v>
      </c>
      <c r="F2" s="468"/>
      <c r="G2" s="469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5" t="s">
        <v>356</v>
      </c>
    </row>
    <row r="4" spans="1:15" s="1" customFormat="1" ht="17.25" customHeight="1" thickBot="1">
      <c r="A4" s="68" t="s">
        <v>469</v>
      </c>
      <c r="B4" s="69"/>
      <c r="C4" s="70" t="s">
        <v>165</v>
      </c>
      <c r="D4" s="71" t="s">
        <v>140</v>
      </c>
      <c r="E4" s="72"/>
      <c r="F4" s="130" t="s">
        <v>1</v>
      </c>
      <c r="G4" s="131">
        <f>B20+E20+H20+K20+N20</f>
        <v>4700</v>
      </c>
      <c r="H4" s="75" t="s">
        <v>2</v>
      </c>
      <c r="I4" s="76">
        <f>C20+F20+I20+L20+O20</f>
        <v>0</v>
      </c>
      <c r="J4" s="77"/>
      <c r="K4" s="78" t="s">
        <v>154</v>
      </c>
      <c r="L4" s="79">
        <f>SUM(I4,I22)</f>
        <v>0</v>
      </c>
      <c r="M4" s="25"/>
      <c r="N4" s="233"/>
      <c r="O4" s="346" t="s">
        <v>357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232</v>
      </c>
      <c r="B6" s="48"/>
      <c r="C6" s="52"/>
      <c r="D6" s="48" t="s">
        <v>233</v>
      </c>
      <c r="E6" s="48"/>
      <c r="F6" s="52"/>
      <c r="G6" s="48" t="s">
        <v>234</v>
      </c>
      <c r="H6" s="48"/>
      <c r="I6" s="52"/>
      <c r="J6" s="464" t="s">
        <v>255</v>
      </c>
      <c r="K6" s="470"/>
      <c r="L6" s="471"/>
      <c r="M6" s="48" t="s">
        <v>235</v>
      </c>
      <c r="N6" s="48"/>
      <c r="O6" s="52"/>
    </row>
    <row r="7" spans="1:15" s="1" customFormat="1" ht="15" customHeight="1">
      <c r="A7" s="132" t="s">
        <v>3</v>
      </c>
      <c r="B7" s="83" t="s">
        <v>272</v>
      </c>
      <c r="C7" s="189" t="s">
        <v>271</v>
      </c>
      <c r="D7" s="132" t="s">
        <v>3</v>
      </c>
      <c r="E7" s="83" t="s">
        <v>272</v>
      </c>
      <c r="F7" s="189" t="s">
        <v>271</v>
      </c>
      <c r="G7" s="132" t="s">
        <v>3</v>
      </c>
      <c r="H7" s="83" t="s">
        <v>272</v>
      </c>
      <c r="I7" s="189" t="s">
        <v>271</v>
      </c>
      <c r="J7" s="82" t="s">
        <v>3</v>
      </c>
      <c r="K7" s="83" t="s">
        <v>272</v>
      </c>
      <c r="L7" s="189" t="s">
        <v>271</v>
      </c>
      <c r="M7" s="132" t="s">
        <v>3</v>
      </c>
      <c r="N7" s="83" t="s">
        <v>272</v>
      </c>
      <c r="O7" s="189" t="s">
        <v>271</v>
      </c>
    </row>
    <row r="8" spans="1:15" s="55" customFormat="1" ht="18" customHeight="1">
      <c r="A8" s="134" t="s">
        <v>411</v>
      </c>
      <c r="B8" s="441">
        <v>240</v>
      </c>
      <c r="C8" s="45"/>
      <c r="D8" s="134" t="s">
        <v>448</v>
      </c>
      <c r="E8" s="44">
        <v>590</v>
      </c>
      <c r="F8" s="45"/>
      <c r="G8" s="134" t="s">
        <v>141</v>
      </c>
      <c r="H8" s="44">
        <v>500</v>
      </c>
      <c r="I8" s="45"/>
      <c r="J8" s="288"/>
      <c r="K8" s="102">
        <v>0</v>
      </c>
      <c r="L8" s="45"/>
      <c r="M8" s="206" t="s">
        <v>142</v>
      </c>
      <c r="N8" s="93">
        <v>280</v>
      </c>
      <c r="O8" s="45"/>
    </row>
    <row r="9" spans="1:15" s="55" customFormat="1" ht="18" customHeight="1">
      <c r="A9" s="248"/>
      <c r="B9" s="90"/>
      <c r="C9" s="45"/>
      <c r="D9" s="137"/>
      <c r="E9" s="93"/>
      <c r="F9" s="45"/>
      <c r="G9" s="137"/>
      <c r="H9" s="93"/>
      <c r="I9" s="45"/>
      <c r="J9" s="87"/>
      <c r="K9" s="93"/>
      <c r="L9" s="45"/>
      <c r="M9" s="290" t="s">
        <v>453</v>
      </c>
      <c r="N9" s="93">
        <v>1300</v>
      </c>
      <c r="O9" s="45"/>
    </row>
    <row r="10" spans="1:15" s="55" customFormat="1" ht="18" customHeight="1">
      <c r="A10" s="137"/>
      <c r="B10" s="90"/>
      <c r="C10" s="45"/>
      <c r="D10" s="137"/>
      <c r="E10" s="93"/>
      <c r="F10" s="45"/>
      <c r="G10" s="137"/>
      <c r="H10" s="93"/>
      <c r="I10" s="45"/>
      <c r="J10" s="87"/>
      <c r="K10" s="93"/>
      <c r="L10" s="45"/>
      <c r="M10" s="290" t="s">
        <v>412</v>
      </c>
      <c r="N10" s="93">
        <v>1790</v>
      </c>
      <c r="O10" s="45"/>
    </row>
    <row r="11" spans="1:15" s="55" customFormat="1" ht="18" customHeight="1">
      <c r="A11" s="137"/>
      <c r="B11" s="90"/>
      <c r="C11" s="45"/>
      <c r="D11" s="137"/>
      <c r="E11" s="93"/>
      <c r="F11" s="45"/>
      <c r="G11" s="137"/>
      <c r="H11" s="93"/>
      <c r="I11" s="45"/>
      <c r="J11" s="106"/>
      <c r="K11" s="107"/>
      <c r="L11" s="45"/>
      <c r="M11" s="290"/>
      <c r="N11" s="93"/>
      <c r="O11" s="45"/>
    </row>
    <row r="12" spans="1:15" s="55" customFormat="1" ht="18" customHeight="1">
      <c r="A12" s="137"/>
      <c r="B12" s="90"/>
      <c r="C12" s="45"/>
      <c r="D12" s="137"/>
      <c r="E12" s="93"/>
      <c r="F12" s="45"/>
      <c r="G12" s="137"/>
      <c r="H12" s="93"/>
      <c r="I12" s="45"/>
      <c r="J12" s="106"/>
      <c r="K12" s="107"/>
      <c r="L12" s="45"/>
      <c r="M12" s="290"/>
      <c r="N12" s="93"/>
      <c r="O12" s="45"/>
    </row>
    <row r="13" spans="1:15" s="55" customFormat="1" ht="18" customHeight="1">
      <c r="A13" s="137"/>
      <c r="B13" s="90"/>
      <c r="C13" s="45"/>
      <c r="D13" s="137"/>
      <c r="E13" s="93"/>
      <c r="F13" s="45"/>
      <c r="G13" s="137"/>
      <c r="H13" s="93"/>
      <c r="I13" s="45"/>
      <c r="J13" s="106"/>
      <c r="K13" s="107"/>
      <c r="L13" s="45"/>
      <c r="M13" s="290"/>
      <c r="N13" s="93"/>
      <c r="O13" s="45"/>
    </row>
    <row r="14" spans="1:15" s="55" customFormat="1" ht="18" customHeight="1">
      <c r="A14" s="137"/>
      <c r="B14" s="90"/>
      <c r="C14" s="45"/>
      <c r="D14" s="137"/>
      <c r="E14" s="93"/>
      <c r="F14" s="45"/>
      <c r="G14" s="137"/>
      <c r="H14" s="93"/>
      <c r="I14" s="45"/>
      <c r="J14" s="106"/>
      <c r="K14" s="107"/>
      <c r="L14" s="45"/>
      <c r="M14" s="206"/>
      <c r="N14" s="93"/>
      <c r="O14" s="45"/>
    </row>
    <row r="15" spans="1:15" s="55" customFormat="1" ht="18" customHeight="1">
      <c r="A15" s="137"/>
      <c r="B15" s="90"/>
      <c r="C15" s="45"/>
      <c r="D15" s="137"/>
      <c r="E15" s="93"/>
      <c r="F15" s="45"/>
      <c r="G15" s="137"/>
      <c r="H15" s="93"/>
      <c r="I15" s="45"/>
      <c r="J15" s="106"/>
      <c r="K15" s="107"/>
      <c r="L15" s="45"/>
      <c r="M15" s="206"/>
      <c r="N15" s="93"/>
      <c r="O15" s="45"/>
    </row>
    <row r="16" spans="1:15" s="55" customFormat="1" ht="18" customHeight="1">
      <c r="A16" s="137"/>
      <c r="B16" s="90"/>
      <c r="C16" s="45"/>
      <c r="D16" s="137"/>
      <c r="E16" s="93"/>
      <c r="F16" s="45"/>
      <c r="G16" s="137"/>
      <c r="H16" s="93"/>
      <c r="I16" s="45"/>
      <c r="J16" s="106"/>
      <c r="K16" s="107"/>
      <c r="L16" s="45"/>
      <c r="M16" s="290"/>
      <c r="N16" s="93"/>
      <c r="O16" s="45"/>
    </row>
    <row r="17" spans="1:15" s="55" customFormat="1" ht="18" customHeight="1">
      <c r="A17" s="137"/>
      <c r="B17" s="90"/>
      <c r="C17" s="45"/>
      <c r="D17" s="137"/>
      <c r="E17" s="93"/>
      <c r="F17" s="45"/>
      <c r="G17" s="137"/>
      <c r="H17" s="93"/>
      <c r="I17" s="45"/>
      <c r="J17" s="106"/>
      <c r="L17" s="45"/>
      <c r="M17" s="289"/>
      <c r="N17" s="93"/>
      <c r="O17" s="45"/>
    </row>
    <row r="18" spans="1:15" s="55" customFormat="1" ht="18" customHeight="1">
      <c r="A18" s="137"/>
      <c r="B18" s="90"/>
      <c r="C18" s="45"/>
      <c r="D18" s="137"/>
      <c r="E18" s="93"/>
      <c r="F18" s="45"/>
      <c r="G18" s="137"/>
      <c r="H18" s="93"/>
      <c r="I18" s="45"/>
      <c r="J18" s="106"/>
      <c r="K18" s="107"/>
      <c r="L18" s="45"/>
      <c r="M18" s="290"/>
      <c r="N18" s="93"/>
      <c r="O18" s="45"/>
    </row>
    <row r="19" spans="1:15" s="55" customFormat="1" ht="18" customHeight="1">
      <c r="A19" s="150"/>
      <c r="B19" s="126"/>
      <c r="C19" s="242"/>
      <c r="D19" s="150"/>
      <c r="E19" s="102"/>
      <c r="F19" s="242"/>
      <c r="G19" s="150"/>
      <c r="H19" s="102"/>
      <c r="I19" s="242"/>
      <c r="J19" s="125"/>
      <c r="K19" s="112"/>
      <c r="L19" s="242"/>
      <c r="M19" s="152"/>
      <c r="N19" s="102"/>
      <c r="O19" s="242"/>
    </row>
    <row r="20" spans="1:15" s="55" customFormat="1" ht="18" customHeight="1" thickBot="1">
      <c r="A20" s="356" t="s">
        <v>19</v>
      </c>
      <c r="B20" s="108">
        <f>SUM(B8:B15)</f>
        <v>240</v>
      </c>
      <c r="C20" s="188">
        <f>SUM(C8:C15)</f>
        <v>0</v>
      </c>
      <c r="D20" s="356" t="s">
        <v>19</v>
      </c>
      <c r="E20" s="108">
        <f>SUM(E8:E15)</f>
        <v>590</v>
      </c>
      <c r="F20" s="188">
        <f>SUM(F8:F15)</f>
        <v>0</v>
      </c>
      <c r="G20" s="356" t="s">
        <v>19</v>
      </c>
      <c r="H20" s="108">
        <f>SUM(H8:H15)</f>
        <v>500</v>
      </c>
      <c r="I20" s="188">
        <f>SUM(I8:I15)</f>
        <v>0</v>
      </c>
      <c r="J20" s="330" t="s">
        <v>19</v>
      </c>
      <c r="K20" s="108">
        <f>SUM(K8:K15)</f>
        <v>0</v>
      </c>
      <c r="L20" s="188">
        <f>SUM(L8:L15)</f>
        <v>0</v>
      </c>
      <c r="M20" s="373" t="s">
        <v>19</v>
      </c>
      <c r="N20" s="108">
        <f>SUM(N8:N15)</f>
        <v>3370</v>
      </c>
      <c r="O20" s="188">
        <f>SUM(O8:O15)</f>
        <v>0</v>
      </c>
    </row>
    <row r="21" s="55" customFormat="1" ht="15" customHeight="1" thickBot="1">
      <c r="M21" s="157"/>
    </row>
    <row r="22" spans="1:15" s="1" customFormat="1" ht="17.25" customHeight="1" thickBot="1">
      <c r="A22" s="68" t="s">
        <v>469</v>
      </c>
      <c r="B22" s="69"/>
      <c r="C22" s="70" t="s">
        <v>166</v>
      </c>
      <c r="D22" s="71" t="s">
        <v>143</v>
      </c>
      <c r="E22" s="72"/>
      <c r="F22" s="130" t="s">
        <v>1</v>
      </c>
      <c r="G22" s="131">
        <f>B58+E58+H58+K38+K58+N58</f>
        <v>18510</v>
      </c>
      <c r="H22" s="75" t="s">
        <v>2</v>
      </c>
      <c r="I22" s="76">
        <f>C58+F58+I58+L38+L58+O58</f>
        <v>0</v>
      </c>
      <c r="J22" s="77"/>
      <c r="K22" s="295"/>
      <c r="L22" s="297"/>
      <c r="M22" s="297"/>
      <c r="N22" s="297"/>
      <c r="O22" s="297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174</v>
      </c>
      <c r="B24" s="48"/>
      <c r="C24" s="52"/>
      <c r="D24" s="48" t="s">
        <v>175</v>
      </c>
      <c r="E24" s="48"/>
      <c r="F24" s="52"/>
      <c r="G24" s="48" t="s">
        <v>176</v>
      </c>
      <c r="H24" s="48"/>
      <c r="I24" s="52"/>
      <c r="J24" s="48" t="s">
        <v>178</v>
      </c>
      <c r="K24" s="48"/>
      <c r="L24" s="52"/>
      <c r="M24" s="48" t="s">
        <v>177</v>
      </c>
      <c r="N24" s="48"/>
      <c r="O24" s="52"/>
    </row>
    <row r="25" spans="1:15" s="1" customFormat="1" ht="15" customHeight="1">
      <c r="A25" s="132" t="s">
        <v>3</v>
      </c>
      <c r="B25" s="133" t="s">
        <v>272</v>
      </c>
      <c r="C25" s="84" t="s">
        <v>271</v>
      </c>
      <c r="D25" s="132" t="s">
        <v>3</v>
      </c>
      <c r="E25" s="133" t="s">
        <v>272</v>
      </c>
      <c r="F25" s="84" t="s">
        <v>271</v>
      </c>
      <c r="G25" s="132" t="s">
        <v>3</v>
      </c>
      <c r="H25" s="133" t="s">
        <v>272</v>
      </c>
      <c r="I25" s="84" t="s">
        <v>271</v>
      </c>
      <c r="J25" s="132" t="s">
        <v>3</v>
      </c>
      <c r="K25" s="133" t="s">
        <v>272</v>
      </c>
      <c r="L25" s="84" t="s">
        <v>271</v>
      </c>
      <c r="M25" s="132" t="s">
        <v>3</v>
      </c>
      <c r="N25" s="133" t="s">
        <v>272</v>
      </c>
      <c r="O25" s="84" t="s">
        <v>271</v>
      </c>
    </row>
    <row r="26" spans="1:15" s="1" customFormat="1" ht="18.75" customHeight="1">
      <c r="A26" s="168" t="s">
        <v>295</v>
      </c>
      <c r="B26" s="349"/>
      <c r="C26" s="169"/>
      <c r="D26" s="168" t="s">
        <v>295</v>
      </c>
      <c r="E26" s="349"/>
      <c r="F26" s="169"/>
      <c r="G26" s="168" t="s">
        <v>295</v>
      </c>
      <c r="H26" s="349"/>
      <c r="I26" s="169"/>
      <c r="J26" s="168" t="s">
        <v>295</v>
      </c>
      <c r="K26" s="349"/>
      <c r="L26" s="169"/>
      <c r="M26" s="168" t="s">
        <v>295</v>
      </c>
      <c r="N26" s="349"/>
      <c r="O26" s="169"/>
    </row>
    <row r="27" spans="1:15" s="55" customFormat="1" ht="18" customHeight="1">
      <c r="A27" s="43" t="s">
        <v>413</v>
      </c>
      <c r="B27" s="85">
        <v>610</v>
      </c>
      <c r="C27" s="45"/>
      <c r="D27" s="439" t="s">
        <v>449</v>
      </c>
      <c r="E27" s="44"/>
      <c r="F27" s="45"/>
      <c r="G27" s="43" t="s">
        <v>144</v>
      </c>
      <c r="H27" s="44">
        <v>1440</v>
      </c>
      <c r="I27" s="45"/>
      <c r="J27" s="88"/>
      <c r="K27" s="44"/>
      <c r="L27" s="45"/>
      <c r="M27" s="140" t="s">
        <v>464</v>
      </c>
      <c r="N27" s="136">
        <v>950</v>
      </c>
      <c r="O27" s="45"/>
    </row>
    <row r="28" spans="1:15" s="55" customFormat="1" ht="18" customHeight="1">
      <c r="A28" s="43" t="s">
        <v>414</v>
      </c>
      <c r="B28" s="85">
        <v>620</v>
      </c>
      <c r="C28" s="45"/>
      <c r="D28" s="460" t="s">
        <v>450</v>
      </c>
      <c r="E28" s="44"/>
      <c r="F28" s="45"/>
      <c r="G28" s="43" t="s">
        <v>367</v>
      </c>
      <c r="H28" s="44">
        <v>1940</v>
      </c>
      <c r="I28" s="45"/>
      <c r="J28" s="88"/>
      <c r="K28" s="44"/>
      <c r="L28" s="45"/>
      <c r="M28" s="140" t="s">
        <v>293</v>
      </c>
      <c r="N28" s="136">
        <v>3230</v>
      </c>
      <c r="O28" s="45"/>
    </row>
    <row r="29" spans="1:15" s="55" customFormat="1" ht="18" customHeight="1">
      <c r="A29" s="43"/>
      <c r="B29" s="85"/>
      <c r="C29" s="45"/>
      <c r="D29" s="43" t="s">
        <v>463</v>
      </c>
      <c r="E29" s="44"/>
      <c r="F29" s="45"/>
      <c r="G29" s="100"/>
      <c r="H29" s="171"/>
      <c r="I29" s="45"/>
      <c r="J29" s="255"/>
      <c r="K29" s="256"/>
      <c r="L29" s="45"/>
      <c r="M29" s="140" t="s">
        <v>145</v>
      </c>
      <c r="N29" s="136">
        <v>1790</v>
      </c>
      <c r="O29" s="45"/>
    </row>
    <row r="30" spans="1:15" s="55" customFormat="1" ht="18" customHeight="1">
      <c r="A30" s="43"/>
      <c r="B30" s="85"/>
      <c r="C30" s="45"/>
      <c r="D30" s="94"/>
      <c r="E30" s="44"/>
      <c r="F30" s="45"/>
      <c r="G30" s="43"/>
      <c r="H30" s="93"/>
      <c r="I30" s="45"/>
      <c r="J30" s="255"/>
      <c r="K30" s="256"/>
      <c r="L30" s="45"/>
      <c r="M30" s="88" t="s">
        <v>146</v>
      </c>
      <c r="N30" s="44">
        <v>2210</v>
      </c>
      <c r="O30" s="45"/>
    </row>
    <row r="31" spans="1:15" s="55" customFormat="1" ht="18" customHeight="1">
      <c r="A31" s="43"/>
      <c r="B31" s="85"/>
      <c r="C31" s="45"/>
      <c r="D31" s="43"/>
      <c r="E31" s="44"/>
      <c r="F31" s="45"/>
      <c r="G31" s="103"/>
      <c r="H31" s="251"/>
      <c r="I31" s="45"/>
      <c r="J31" s="88"/>
      <c r="K31" s="44"/>
      <c r="L31" s="111"/>
      <c r="M31" s="88" t="s">
        <v>147</v>
      </c>
      <c r="N31" s="44">
        <v>620</v>
      </c>
      <c r="O31" s="45"/>
    </row>
    <row r="32" spans="1:15" s="55" customFormat="1" ht="18" customHeight="1">
      <c r="A32" s="43"/>
      <c r="B32" s="85"/>
      <c r="C32" s="111"/>
      <c r="D32" s="94"/>
      <c r="E32" s="44"/>
      <c r="F32" s="111"/>
      <c r="G32" s="403"/>
      <c r="H32" s="44"/>
      <c r="I32" s="111"/>
      <c r="J32" s="88"/>
      <c r="K32" s="44"/>
      <c r="L32" s="111"/>
      <c r="M32" s="137"/>
      <c r="N32" s="303"/>
      <c r="O32" s="45"/>
    </row>
    <row r="33" spans="1:15" s="55" customFormat="1" ht="18" customHeight="1">
      <c r="A33" s="43"/>
      <c r="B33" s="85"/>
      <c r="C33" s="111"/>
      <c r="D33" s="43"/>
      <c r="E33" s="44"/>
      <c r="F33" s="111"/>
      <c r="G33" s="100"/>
      <c r="H33" s="171"/>
      <c r="I33" s="111"/>
      <c r="J33" s="140"/>
      <c r="K33" s="136"/>
      <c r="L33" s="111"/>
      <c r="M33" s="140"/>
      <c r="N33" s="136"/>
      <c r="O33" s="45"/>
    </row>
    <row r="34" spans="1:15" s="55" customFormat="1" ht="18" customHeight="1">
      <c r="A34" s="43"/>
      <c r="B34" s="85"/>
      <c r="C34" s="111"/>
      <c r="D34" s="94"/>
      <c r="E34" s="44"/>
      <c r="F34" s="111"/>
      <c r="G34" s="43"/>
      <c r="H34" s="44"/>
      <c r="I34" s="111"/>
      <c r="J34" s="88"/>
      <c r="K34" s="44"/>
      <c r="L34" s="111"/>
      <c r="M34" s="137"/>
      <c r="N34" s="136"/>
      <c r="O34" s="45"/>
    </row>
    <row r="35" spans="1:15" s="55" customFormat="1" ht="18" customHeight="1">
      <c r="A35" s="43"/>
      <c r="B35" s="85"/>
      <c r="C35" s="111"/>
      <c r="D35" s="94"/>
      <c r="E35" s="44"/>
      <c r="F35" s="111"/>
      <c r="G35" s="43"/>
      <c r="H35" s="44"/>
      <c r="I35" s="111"/>
      <c r="J35" s="88"/>
      <c r="K35" s="44"/>
      <c r="L35" s="111"/>
      <c r="M35" s="137"/>
      <c r="N35" s="136"/>
      <c r="O35" s="45"/>
    </row>
    <row r="36" spans="1:15" s="55" customFormat="1" ht="18" customHeight="1">
      <c r="A36" s="43"/>
      <c r="B36" s="85"/>
      <c r="C36" s="111"/>
      <c r="D36" s="94"/>
      <c r="E36" s="44"/>
      <c r="F36" s="111"/>
      <c r="G36" s="43"/>
      <c r="H36" s="44"/>
      <c r="I36" s="111"/>
      <c r="J36" s="137"/>
      <c r="K36" s="167"/>
      <c r="L36" s="111"/>
      <c r="M36" s="137"/>
      <c r="N36" s="167"/>
      <c r="O36" s="111"/>
    </row>
    <row r="37" spans="1:15" s="55" customFormat="1" ht="18" customHeight="1">
      <c r="A37" s="43"/>
      <c r="B37" s="85"/>
      <c r="C37" s="111"/>
      <c r="D37" s="43"/>
      <c r="E37" s="44"/>
      <c r="F37" s="111"/>
      <c r="G37" s="43"/>
      <c r="H37" s="44"/>
      <c r="I37" s="111"/>
      <c r="J37" s="241"/>
      <c r="K37" s="260"/>
      <c r="L37" s="116"/>
      <c r="M37" s="247"/>
      <c r="N37" s="102"/>
      <c r="O37" s="116"/>
    </row>
    <row r="38" spans="1:15" s="55" customFormat="1" ht="18" customHeight="1" thickBot="1">
      <c r="A38" s="134"/>
      <c r="B38" s="135"/>
      <c r="C38" s="111"/>
      <c r="D38" s="134"/>
      <c r="E38" s="136"/>
      <c r="F38" s="111"/>
      <c r="G38" s="43"/>
      <c r="H38" s="44"/>
      <c r="I38" s="111"/>
      <c r="J38" s="356" t="s">
        <v>19</v>
      </c>
      <c r="K38" s="155">
        <f>SUM(K27:K36)</f>
        <v>0</v>
      </c>
      <c r="L38" s="156">
        <f>SUM(L27:L36)</f>
        <v>0</v>
      </c>
      <c r="M38" s="338" t="s">
        <v>360</v>
      </c>
      <c r="N38" s="350">
        <f>SUM(N27:N37)</f>
        <v>8800</v>
      </c>
      <c r="O38" s="347">
        <f>SUM(O27:O37)</f>
        <v>0</v>
      </c>
    </row>
    <row r="39" spans="1:15" s="55" customFormat="1" ht="18" customHeight="1">
      <c r="A39" s="134"/>
      <c r="B39" s="135"/>
      <c r="C39" s="111"/>
      <c r="D39" s="134"/>
      <c r="E39" s="136"/>
      <c r="F39" s="111"/>
      <c r="G39" s="43"/>
      <c r="H39" s="44"/>
      <c r="I39" s="111"/>
      <c r="J39" s="464" t="s">
        <v>255</v>
      </c>
      <c r="K39" s="470"/>
      <c r="L39" s="471"/>
      <c r="M39" s="103" t="s">
        <v>289</v>
      </c>
      <c r="N39" s="377"/>
      <c r="O39" s="111"/>
    </row>
    <row r="40" spans="1:15" s="55" customFormat="1" ht="18" customHeight="1">
      <c r="A40" s="134"/>
      <c r="B40" s="135"/>
      <c r="C40" s="111"/>
      <c r="D40" s="134"/>
      <c r="E40" s="136"/>
      <c r="F40" s="111"/>
      <c r="G40" s="134"/>
      <c r="H40" s="136"/>
      <c r="I40" s="111"/>
      <c r="J40" s="132" t="s">
        <v>3</v>
      </c>
      <c r="K40" s="133" t="s">
        <v>272</v>
      </c>
      <c r="L40" s="84" t="s">
        <v>271</v>
      </c>
      <c r="M40" s="268" t="s">
        <v>148</v>
      </c>
      <c r="N40" s="44">
        <v>220</v>
      </c>
      <c r="O40" s="45"/>
    </row>
    <row r="41" spans="1:15" s="55" customFormat="1" ht="18" customHeight="1">
      <c r="A41" s="134"/>
      <c r="B41" s="135"/>
      <c r="C41" s="111"/>
      <c r="D41" s="134"/>
      <c r="E41" s="136"/>
      <c r="F41" s="111"/>
      <c r="G41" s="134"/>
      <c r="H41" s="136"/>
      <c r="I41" s="111"/>
      <c r="J41" s="168" t="s">
        <v>295</v>
      </c>
      <c r="K41" s="353"/>
      <c r="L41" s="182"/>
      <c r="M41" s="88" t="s">
        <v>345</v>
      </c>
      <c r="N41" s="44">
        <v>460</v>
      </c>
      <c r="O41" s="45"/>
    </row>
    <row r="42" spans="1:15" s="55" customFormat="1" ht="18" customHeight="1">
      <c r="A42" s="134"/>
      <c r="B42" s="135"/>
      <c r="C42" s="111"/>
      <c r="D42" s="134"/>
      <c r="E42" s="136"/>
      <c r="F42" s="111"/>
      <c r="G42" s="254"/>
      <c r="H42" s="252"/>
      <c r="I42" s="253"/>
      <c r="J42" s="264"/>
      <c r="K42" s="44"/>
      <c r="L42" s="45"/>
      <c r="M42" s="435" t="s">
        <v>415</v>
      </c>
      <c r="N42" s="44">
        <v>1660</v>
      </c>
      <c r="O42" s="45"/>
    </row>
    <row r="43" spans="1:15" s="55" customFormat="1" ht="18" customHeight="1">
      <c r="A43" s="134"/>
      <c r="B43" s="135"/>
      <c r="C43" s="111"/>
      <c r="D43" s="134"/>
      <c r="E43" s="136"/>
      <c r="F43" s="111"/>
      <c r="G43" s="254"/>
      <c r="H43" s="252"/>
      <c r="I43" s="253"/>
      <c r="J43" s="264"/>
      <c r="K43" s="44">
        <v>0</v>
      </c>
      <c r="L43" s="45"/>
      <c r="M43" s="140" t="s">
        <v>149</v>
      </c>
      <c r="N43" s="136">
        <v>500</v>
      </c>
      <c r="O43" s="45"/>
    </row>
    <row r="44" spans="1:15" s="55" customFormat="1" ht="18" customHeight="1">
      <c r="A44" s="134"/>
      <c r="B44" s="135"/>
      <c r="C44" s="111"/>
      <c r="D44" s="134"/>
      <c r="E44" s="136"/>
      <c r="F44" s="111"/>
      <c r="G44" s="134"/>
      <c r="H44" s="136"/>
      <c r="I44" s="111"/>
      <c r="J44" s="291"/>
      <c r="K44" s="44">
        <v>0</v>
      </c>
      <c r="L44" s="45"/>
      <c r="M44" s="404" t="s">
        <v>365</v>
      </c>
      <c r="N44" s="136">
        <v>300</v>
      </c>
      <c r="O44" s="45"/>
    </row>
    <row r="45" spans="1:15" s="55" customFormat="1" ht="18" customHeight="1">
      <c r="A45" s="134"/>
      <c r="B45" s="135"/>
      <c r="C45" s="111"/>
      <c r="D45" s="134"/>
      <c r="E45" s="136"/>
      <c r="F45" s="111"/>
      <c r="G45" s="134"/>
      <c r="H45" s="136"/>
      <c r="I45" s="111"/>
      <c r="J45" s="140"/>
      <c r="K45" s="136"/>
      <c r="L45" s="45"/>
      <c r="M45" s="404" t="s">
        <v>366</v>
      </c>
      <c r="N45" s="136">
        <v>350</v>
      </c>
      <c r="O45" s="45"/>
    </row>
    <row r="46" spans="1:15" s="55" customFormat="1" ht="18" customHeight="1">
      <c r="A46" s="134"/>
      <c r="B46" s="135"/>
      <c r="C46" s="111"/>
      <c r="D46" s="134"/>
      <c r="E46" s="136"/>
      <c r="F46" s="111"/>
      <c r="G46" s="134"/>
      <c r="H46" s="136"/>
      <c r="I46" s="111"/>
      <c r="J46" s="140"/>
      <c r="K46" s="136"/>
      <c r="L46" s="45"/>
      <c r="M46" s="140" t="s">
        <v>416</v>
      </c>
      <c r="N46" s="136">
        <v>1210</v>
      </c>
      <c r="O46" s="45"/>
    </row>
    <row r="47" spans="1:15" s="55" customFormat="1" ht="18" customHeight="1">
      <c r="A47" s="134"/>
      <c r="B47" s="135"/>
      <c r="C47" s="111"/>
      <c r="D47" s="134"/>
      <c r="E47" s="136"/>
      <c r="F47" s="111"/>
      <c r="G47" s="137"/>
      <c r="H47" s="167"/>
      <c r="I47" s="111"/>
      <c r="J47" s="140"/>
      <c r="K47" s="136"/>
      <c r="L47" s="45"/>
      <c r="M47" s="140" t="s">
        <v>150</v>
      </c>
      <c r="N47" s="136">
        <v>400</v>
      </c>
      <c r="O47" s="45"/>
    </row>
    <row r="48" spans="1:15" s="55" customFormat="1" ht="18" customHeight="1">
      <c r="A48" s="134"/>
      <c r="B48" s="135"/>
      <c r="C48" s="111"/>
      <c r="D48" s="134"/>
      <c r="E48" s="136"/>
      <c r="F48" s="111"/>
      <c r="G48" s="134"/>
      <c r="H48" s="136"/>
      <c r="I48" s="111"/>
      <c r="J48" s="140"/>
      <c r="K48" s="136"/>
      <c r="L48" s="45"/>
      <c r="M48" s="140"/>
      <c r="N48" s="136"/>
      <c r="O48" s="45"/>
    </row>
    <row r="49" spans="1:15" s="55" customFormat="1" ht="18" customHeight="1">
      <c r="A49" s="134"/>
      <c r="B49" s="135"/>
      <c r="C49" s="111"/>
      <c r="D49" s="134"/>
      <c r="E49" s="136"/>
      <c r="F49" s="111"/>
      <c r="G49" s="134"/>
      <c r="H49" s="136"/>
      <c r="I49" s="111"/>
      <c r="J49" s="140"/>
      <c r="K49" s="136"/>
      <c r="L49" s="111"/>
      <c r="M49" s="268"/>
      <c r="N49" s="44"/>
      <c r="O49" s="45"/>
    </row>
    <row r="50" spans="1:15" s="55" customFormat="1" ht="18" customHeight="1">
      <c r="A50" s="134"/>
      <c r="B50" s="135"/>
      <c r="C50" s="111"/>
      <c r="D50" s="134"/>
      <c r="E50" s="136"/>
      <c r="F50" s="111"/>
      <c r="G50" s="134"/>
      <c r="H50" s="136"/>
      <c r="I50" s="111"/>
      <c r="J50" s="140"/>
      <c r="K50" s="136"/>
      <c r="L50" s="111"/>
      <c r="M50" s="268"/>
      <c r="N50" s="44"/>
      <c r="O50" s="45"/>
    </row>
    <row r="51" spans="1:15" s="55" customFormat="1" ht="18" customHeight="1">
      <c r="A51" s="134"/>
      <c r="B51" s="135"/>
      <c r="C51" s="111"/>
      <c r="D51" s="134"/>
      <c r="E51" s="136"/>
      <c r="F51" s="111"/>
      <c r="G51" s="134"/>
      <c r="H51" s="136"/>
      <c r="I51" s="111"/>
      <c r="J51" s="140"/>
      <c r="K51" s="136"/>
      <c r="L51" s="111"/>
      <c r="M51" s="268"/>
      <c r="N51" s="44"/>
      <c r="O51" s="45"/>
    </row>
    <row r="52" spans="1:15" s="55" customFormat="1" ht="18" customHeight="1">
      <c r="A52" s="134"/>
      <c r="B52" s="135"/>
      <c r="C52" s="111"/>
      <c r="D52" s="134"/>
      <c r="E52" s="136"/>
      <c r="F52" s="111"/>
      <c r="G52" s="134"/>
      <c r="H52" s="136"/>
      <c r="I52" s="111"/>
      <c r="J52" s="140"/>
      <c r="K52" s="136"/>
      <c r="L52" s="111"/>
      <c r="M52" s="140"/>
      <c r="N52" s="44"/>
      <c r="O52" s="45"/>
    </row>
    <row r="53" spans="1:15" s="55" customFormat="1" ht="18" customHeight="1">
      <c r="A53" s="134"/>
      <c r="B53" s="135"/>
      <c r="C53" s="111"/>
      <c r="D53" s="134"/>
      <c r="E53" s="136"/>
      <c r="F53" s="111"/>
      <c r="G53" s="134"/>
      <c r="H53" s="136"/>
      <c r="I53" s="111"/>
      <c r="J53" s="140"/>
      <c r="K53" s="136"/>
      <c r="L53" s="111"/>
      <c r="M53" s="403"/>
      <c r="N53" s="44"/>
      <c r="O53" s="45"/>
    </row>
    <row r="54" spans="1:15" s="55" customFormat="1" ht="18" customHeight="1">
      <c r="A54" s="134"/>
      <c r="B54" s="135"/>
      <c r="C54" s="111"/>
      <c r="D54" s="134"/>
      <c r="E54" s="136"/>
      <c r="F54" s="111"/>
      <c r="G54" s="134"/>
      <c r="H54" s="136"/>
      <c r="I54" s="111"/>
      <c r="J54" s="140"/>
      <c r="K54" s="136"/>
      <c r="L54" s="111"/>
      <c r="M54" s="403"/>
      <c r="N54" s="44"/>
      <c r="O54" s="45"/>
    </row>
    <row r="55" spans="1:15" s="55" customFormat="1" ht="18" customHeight="1">
      <c r="A55" s="134"/>
      <c r="B55" s="135"/>
      <c r="C55" s="111"/>
      <c r="D55" s="134"/>
      <c r="E55" s="136"/>
      <c r="F55" s="111"/>
      <c r="G55" s="134"/>
      <c r="H55" s="136"/>
      <c r="I55" s="111"/>
      <c r="J55" s="140"/>
      <c r="K55" s="136"/>
      <c r="L55" s="111"/>
      <c r="M55" s="152"/>
      <c r="N55" s="147"/>
      <c r="O55" s="116"/>
    </row>
    <row r="56" spans="1:15" s="55" customFormat="1" ht="18" customHeight="1">
      <c r="A56" s="134"/>
      <c r="B56" s="135"/>
      <c r="C56" s="111"/>
      <c r="D56" s="257"/>
      <c r="E56" s="136"/>
      <c r="F56" s="111"/>
      <c r="G56" s="134"/>
      <c r="H56" s="136"/>
      <c r="I56" s="111"/>
      <c r="J56" s="140"/>
      <c r="K56" s="136"/>
      <c r="L56" s="111"/>
      <c r="M56" s="338" t="s">
        <v>360</v>
      </c>
      <c r="N56" s="350">
        <f>SUM(N40:N48)</f>
        <v>5100</v>
      </c>
      <c r="O56" s="347">
        <f>SUM(O40:O48)</f>
        <v>0</v>
      </c>
    </row>
    <row r="57" spans="1:15" s="55" customFormat="1" ht="18" customHeight="1">
      <c r="A57" s="241"/>
      <c r="B57" s="258"/>
      <c r="C57" s="116"/>
      <c r="D57" s="259"/>
      <c r="E57" s="260"/>
      <c r="F57" s="116"/>
      <c r="G57" s="241"/>
      <c r="H57" s="260"/>
      <c r="I57" s="116"/>
      <c r="J57" s="244"/>
      <c r="K57" s="260"/>
      <c r="L57" s="116"/>
      <c r="M57" s="378"/>
      <c r="N57" s="379"/>
      <c r="O57" s="116"/>
    </row>
    <row r="58" spans="1:15" s="55" customFormat="1" ht="18" customHeight="1" thickBot="1">
      <c r="A58" s="356" t="s">
        <v>19</v>
      </c>
      <c r="B58" s="155">
        <f>SUM(B27:B40)</f>
        <v>1230</v>
      </c>
      <c r="C58" s="156">
        <f>SUM(C27:C40)</f>
        <v>0</v>
      </c>
      <c r="D58" s="356" t="s">
        <v>19</v>
      </c>
      <c r="E58" s="155">
        <f>SUM(E27:E40)</f>
        <v>0</v>
      </c>
      <c r="F58" s="156">
        <f>SUM(F27:F40)</f>
        <v>0</v>
      </c>
      <c r="G58" s="356" t="s">
        <v>19</v>
      </c>
      <c r="H58" s="155">
        <f>SUM(H27:H40)</f>
        <v>3380</v>
      </c>
      <c r="I58" s="156">
        <f>SUM(I27:I40)</f>
        <v>0</v>
      </c>
      <c r="J58" s="356" t="s">
        <v>19</v>
      </c>
      <c r="K58" s="155">
        <f>SUM(K42:K46)</f>
        <v>0</v>
      </c>
      <c r="L58" s="156">
        <f>SUM(L42:L46)</f>
        <v>0</v>
      </c>
      <c r="M58" s="356" t="s">
        <v>19</v>
      </c>
      <c r="N58" s="155">
        <f>SUM(N38,N56)</f>
        <v>13900</v>
      </c>
      <c r="O58" s="156">
        <f>SUM(O38,O56)</f>
        <v>0</v>
      </c>
    </row>
    <row r="59" s="55" customFormat="1" ht="15" customHeight="1">
      <c r="M59" s="261"/>
    </row>
  </sheetData>
  <sheetProtection/>
  <mergeCells count="3">
    <mergeCell ref="E2:G2"/>
    <mergeCell ref="J39:L39"/>
    <mergeCell ref="J6:L6"/>
  </mergeCells>
  <conditionalFormatting sqref="O40:O48 L42:L48 I27:I31 F27:F31 C27:C31 O8:O13 L8:L13 I8:I13 F8:F13 C8:C13 O52 C15 F15 I15 L15 O15 O27:O34">
    <cfRule type="cellIs" priority="11" dxfId="27" operator="greaterThan" stopIfTrue="1">
      <formula>B8</formula>
    </cfRule>
  </conditionalFormatting>
  <conditionalFormatting sqref="O54">
    <cfRule type="cellIs" priority="10" dxfId="27" operator="greaterThan" stopIfTrue="1">
      <formula>N54</formula>
    </cfRule>
  </conditionalFormatting>
  <conditionalFormatting sqref="O50">
    <cfRule type="cellIs" priority="9" dxfId="27" operator="greaterThan" stopIfTrue="1">
      <formula>N50</formula>
    </cfRule>
  </conditionalFormatting>
  <conditionalFormatting sqref="O53">
    <cfRule type="cellIs" priority="8" dxfId="27" operator="greaterThan" stopIfTrue="1">
      <formula>N53</formula>
    </cfRule>
  </conditionalFormatting>
  <conditionalFormatting sqref="O49">
    <cfRule type="cellIs" priority="7" dxfId="27" operator="greaterThan" stopIfTrue="1">
      <formula>N49</formula>
    </cfRule>
  </conditionalFormatting>
  <conditionalFormatting sqref="O51">
    <cfRule type="cellIs" priority="6" dxfId="27" operator="greaterThan" stopIfTrue="1">
      <formula>N51</formula>
    </cfRule>
  </conditionalFormatting>
  <conditionalFormatting sqref="O35">
    <cfRule type="cellIs" priority="5" dxfId="27" operator="greaterThan" stopIfTrue="1">
      <formula>N35</formula>
    </cfRule>
  </conditionalFormatting>
  <conditionalFormatting sqref="O18 L18 I18 F18 C18">
    <cfRule type="cellIs" priority="4" dxfId="27" operator="greaterThan" stopIfTrue="1">
      <formula>B18</formula>
    </cfRule>
  </conditionalFormatting>
  <conditionalFormatting sqref="O14 L14 I14 F14 C14">
    <cfRule type="cellIs" priority="3" dxfId="27" operator="greaterThan" stopIfTrue="1">
      <formula>B14</formula>
    </cfRule>
  </conditionalFormatting>
  <conditionalFormatting sqref="C17 F17 I17 O17">
    <cfRule type="cellIs" priority="2" dxfId="27" operator="greaterThan" stopIfTrue="1">
      <formula>B17</formula>
    </cfRule>
  </conditionalFormatting>
  <conditionalFormatting sqref="C16 F16 I16 O16">
    <cfRule type="cellIs" priority="1" dxfId="27" operator="greaterThan" stopIfTrue="1">
      <formula>B16</formula>
    </cfRule>
  </conditionalFormatting>
  <conditionalFormatting sqref="L17">
    <cfRule type="cellIs" priority="12" dxfId="27" operator="greaterThan" stopIfTrue="1">
      <formula>K16</formula>
    </cfRule>
  </conditionalFormatting>
  <conditionalFormatting sqref="L16">
    <cfRule type="cellIs" priority="13" dxfId="27" operator="greaterThan" stopIfTrue="1">
      <formula>津久見市・佐伯市!#REF!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70" zoomScaleSheetLayoutView="58" workbookViewId="0" topLeftCell="A1">
      <selection activeCell="M50" sqref="M50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6" t="s">
        <v>167</v>
      </c>
      <c r="B1" s="27"/>
      <c r="C1" s="27"/>
      <c r="D1" s="28"/>
      <c r="E1" s="477" t="s">
        <v>168</v>
      </c>
      <c r="F1" s="478"/>
      <c r="G1" s="479"/>
      <c r="H1" s="29" t="s">
        <v>0</v>
      </c>
      <c r="I1" s="29" t="s">
        <v>169</v>
      </c>
      <c r="J1" s="27"/>
      <c r="K1" s="29" t="s">
        <v>170</v>
      </c>
      <c r="L1" s="30"/>
      <c r="M1" s="3"/>
      <c r="N1" s="3"/>
      <c r="O1" s="3"/>
    </row>
    <row r="2" spans="1:15" ht="36" customHeight="1" thickBot="1">
      <c r="A2" s="472">
        <f>'大分市（旧・新）'!A2</f>
        <v>0</v>
      </c>
      <c r="B2" s="473"/>
      <c r="C2" s="473"/>
      <c r="D2" s="474"/>
      <c r="E2" s="480" t="str">
        <f>'大分市（旧・新）'!E2</f>
        <v>令和　　年　　月　　日</v>
      </c>
      <c r="F2" s="481"/>
      <c r="G2" s="482"/>
      <c r="H2" s="31">
        <f>'大分市（旧・新）'!H2</f>
        <v>0</v>
      </c>
      <c r="I2" s="40">
        <f>'大分市（旧・新）'!I2</f>
        <v>0</v>
      </c>
      <c r="J2" s="41"/>
      <c r="K2" s="32"/>
      <c r="L2" s="33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4"/>
      <c r="O3" s="393" t="s">
        <v>364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5"/>
      <c r="O4" s="346" t="s">
        <v>363</v>
      </c>
    </row>
    <row r="5" spans="1:15" s="8" customFormat="1" ht="25.5" customHeight="1">
      <c r="A5" s="23" t="s">
        <v>171</v>
      </c>
      <c r="B5" s="24" t="s">
        <v>174</v>
      </c>
      <c r="C5" s="384"/>
      <c r="D5" s="21" t="s">
        <v>258</v>
      </c>
      <c r="E5" s="384"/>
      <c r="F5" s="21" t="s">
        <v>259</v>
      </c>
      <c r="G5" s="384"/>
      <c r="H5" s="475" t="s">
        <v>256</v>
      </c>
      <c r="I5" s="476"/>
      <c r="J5" s="22" t="s">
        <v>257</v>
      </c>
      <c r="K5" s="385"/>
      <c r="L5" s="20" t="s">
        <v>260</v>
      </c>
      <c r="M5" s="384"/>
      <c r="N5" s="20" t="s">
        <v>172</v>
      </c>
      <c r="O5" s="386"/>
    </row>
    <row r="6" spans="1:15" s="8" customFormat="1" ht="25.5" customHeight="1">
      <c r="A6" s="36"/>
      <c r="B6" s="382" t="s">
        <v>273</v>
      </c>
      <c r="C6" s="37" t="s">
        <v>271</v>
      </c>
      <c r="D6" s="383" t="s">
        <v>273</v>
      </c>
      <c r="E6" s="37" t="s">
        <v>271</v>
      </c>
      <c r="F6" s="383" t="s">
        <v>273</v>
      </c>
      <c r="G6" s="37" t="s">
        <v>271</v>
      </c>
      <c r="H6" s="383" t="s">
        <v>273</v>
      </c>
      <c r="I6" s="37" t="s">
        <v>271</v>
      </c>
      <c r="J6" s="383" t="s">
        <v>273</v>
      </c>
      <c r="K6" s="37" t="s">
        <v>271</v>
      </c>
      <c r="L6" s="383" t="s">
        <v>273</v>
      </c>
      <c r="M6" s="37" t="s">
        <v>271</v>
      </c>
      <c r="N6" s="383" t="s">
        <v>273</v>
      </c>
      <c r="O6" s="38" t="s">
        <v>271</v>
      </c>
    </row>
    <row r="7" spans="1:15" ht="25.5" customHeight="1">
      <c r="A7" s="39" t="s">
        <v>236</v>
      </c>
      <c r="B7" s="387">
        <f>'大分市（旧・新）'!B43</f>
        <v>6060</v>
      </c>
      <c r="C7" s="9">
        <f>'大分市（旧・新）'!C43</f>
        <v>0</v>
      </c>
      <c r="D7" s="388">
        <f>'大分市（旧・新）'!E43</f>
        <v>9640</v>
      </c>
      <c r="E7" s="9">
        <f>'大分市（旧・新）'!F43</f>
        <v>0</v>
      </c>
      <c r="F7" s="392">
        <f>'大分市（旧・新）'!H43</f>
        <v>16410</v>
      </c>
      <c r="G7" s="9">
        <f>'大分市（旧・新）'!I43</f>
        <v>0</v>
      </c>
      <c r="H7" s="392">
        <f>'大分市（旧・新）'!H69</f>
        <v>0</v>
      </c>
      <c r="I7" s="9">
        <f>'大分市（旧・新）'!I69</f>
        <v>0</v>
      </c>
      <c r="J7" s="392">
        <f>'大分市（旧・新）'!N69</f>
        <v>95270</v>
      </c>
      <c r="K7" s="9">
        <f>'大分市（旧・新）'!O69</f>
        <v>0</v>
      </c>
      <c r="L7" s="392">
        <f>'大分市（旧・新）'!B69</f>
        <v>1600</v>
      </c>
      <c r="M7" s="9">
        <f>'大分市（旧・新）'!C69</f>
        <v>0</v>
      </c>
      <c r="N7" s="392">
        <f>SUM(B7+D7+F7+H7+J7+L7)</f>
        <v>128980</v>
      </c>
      <c r="O7" s="10">
        <f>SUM(C7+E7+G7+I7+K7+M7)</f>
        <v>0</v>
      </c>
    </row>
    <row r="8" spans="1:15" ht="25.5" customHeight="1">
      <c r="A8" s="16" t="s">
        <v>180</v>
      </c>
      <c r="B8" s="388">
        <f>'別府市・速見郡・由布市'!B32</f>
        <v>2260</v>
      </c>
      <c r="C8" s="42">
        <f>'別府市・速見郡・由布市'!C32</f>
        <v>0</v>
      </c>
      <c r="D8" s="387">
        <f>'別府市・速見郡・由布市'!E32</f>
        <v>1980</v>
      </c>
      <c r="E8" s="9">
        <f>'別府市・速見郡・由布市'!F32</f>
        <v>0</v>
      </c>
      <c r="F8" s="392">
        <f>'別府市・速見郡・由布市'!H32</f>
        <v>5630</v>
      </c>
      <c r="G8" s="9">
        <f>'別府市・速見郡・由布市'!I32</f>
        <v>0</v>
      </c>
      <c r="H8" s="392">
        <f>'別府市・速見郡・由布市'!K13</f>
        <v>0</v>
      </c>
      <c r="I8" s="9">
        <f>'別府市・速見郡・由布市'!L13</f>
        <v>0</v>
      </c>
      <c r="J8" s="392">
        <f>'別府市・速見郡・由布市'!N32</f>
        <v>21090</v>
      </c>
      <c r="K8" s="9">
        <f>'別府市・速見郡・由布市'!O32</f>
        <v>0</v>
      </c>
      <c r="L8" s="392">
        <f>'別府市・速見郡・由布市'!K32</f>
        <v>0</v>
      </c>
      <c r="M8" s="9">
        <f>'別府市・速見郡・由布市'!L32</f>
        <v>0</v>
      </c>
      <c r="N8" s="392">
        <f aca="true" t="shared" si="0" ref="N8:O30">SUM(B8+D8+F8+H8+J8+L8)</f>
        <v>30960</v>
      </c>
      <c r="O8" s="10">
        <f t="shared" si="0"/>
        <v>0</v>
      </c>
    </row>
    <row r="9" spans="1:15" ht="25.5" customHeight="1">
      <c r="A9" s="16" t="s">
        <v>237</v>
      </c>
      <c r="B9" s="388">
        <f>'別府市・速見郡・由布市'!B44</f>
        <v>140</v>
      </c>
      <c r="C9" s="42">
        <f>'別府市・速見郡・由布市'!C44</f>
        <v>0</v>
      </c>
      <c r="D9" s="387">
        <f>'別府市・速見郡・由布市'!E44</f>
        <v>960</v>
      </c>
      <c r="E9" s="9">
        <f>'別府市・速見郡・由布市'!F44</f>
        <v>0</v>
      </c>
      <c r="F9" s="392">
        <f>'別府市・速見郡・由布市'!H44</f>
        <v>620</v>
      </c>
      <c r="G9" s="9">
        <f>'別府市・速見郡・由布市'!I44</f>
        <v>0</v>
      </c>
      <c r="H9" s="392"/>
      <c r="I9" s="9"/>
      <c r="J9" s="392">
        <f>'別府市・速見郡・由布市'!N44</f>
        <v>4480</v>
      </c>
      <c r="K9" s="9">
        <f>'別府市・速見郡・由布市'!O44</f>
        <v>0</v>
      </c>
      <c r="L9" s="392">
        <f>'別府市・速見郡・由布市'!K44</f>
        <v>0</v>
      </c>
      <c r="M9" s="9">
        <f>'別府市・速見郡・由布市'!L44</f>
        <v>0</v>
      </c>
      <c r="N9" s="392">
        <f>SUM(B9+D9+F9+H9+J9+L9)</f>
        <v>6200</v>
      </c>
      <c r="O9" s="10">
        <f>SUM(C9+E9+G9+I9+K9+M9)</f>
        <v>0</v>
      </c>
    </row>
    <row r="10" spans="1:15" ht="25.5" customHeight="1">
      <c r="A10" s="17" t="s">
        <v>294</v>
      </c>
      <c r="B10" s="388">
        <f>'別府市・速見郡・由布市'!B61</f>
        <v>130</v>
      </c>
      <c r="C10" s="42">
        <f>'別府市・速見郡・由布市'!C61</f>
        <v>0</v>
      </c>
      <c r="D10" s="387">
        <f>'別府市・速見郡・由布市'!E61</f>
        <v>450</v>
      </c>
      <c r="E10" s="9">
        <f>'別府市・速見郡・由布市'!F61</f>
        <v>0</v>
      </c>
      <c r="F10" s="392">
        <f>'別府市・速見郡・由布市'!H61</f>
        <v>390</v>
      </c>
      <c r="G10" s="9">
        <f>'別府市・速見郡・由布市'!I61</f>
        <v>0</v>
      </c>
      <c r="H10" s="392"/>
      <c r="I10" s="9"/>
      <c r="J10" s="392">
        <f>'別府市・速見郡・由布市'!N61</f>
        <v>6730</v>
      </c>
      <c r="K10" s="9">
        <f>'別府市・速見郡・由布市'!O61</f>
        <v>0</v>
      </c>
      <c r="L10" s="392">
        <f>'別府市・速見郡・由布市'!K61</f>
        <v>0</v>
      </c>
      <c r="M10" s="9">
        <f>'別府市・速見郡・由布市'!L61</f>
        <v>0</v>
      </c>
      <c r="N10" s="388">
        <f t="shared" si="0"/>
        <v>7700</v>
      </c>
      <c r="O10" s="10">
        <f t="shared" si="0"/>
        <v>0</v>
      </c>
    </row>
    <row r="11" spans="1:15" ht="25.5" customHeight="1">
      <c r="A11" s="16" t="s">
        <v>181</v>
      </c>
      <c r="B11" s="388">
        <f>'宇佐市・中津市・豊後高田市'!B27</f>
        <v>1550</v>
      </c>
      <c r="C11" s="381">
        <f>'宇佐市・中津市・豊後高田市'!C27</f>
        <v>0</v>
      </c>
      <c r="D11" s="387">
        <f>'宇佐市・中津市・豊後高田市'!E27</f>
        <v>1250</v>
      </c>
      <c r="E11" s="9">
        <f>'宇佐市・中津市・豊後高田市'!F27</f>
        <v>0</v>
      </c>
      <c r="F11" s="392">
        <f>'宇佐市・中津市・豊後高田市'!H27</f>
        <v>2440</v>
      </c>
      <c r="G11" s="9">
        <f>'宇佐市・中津市・豊後高田市'!I27</f>
        <v>0</v>
      </c>
      <c r="H11" s="392">
        <f>'宇佐市・中津市・豊後高田市'!K16</f>
        <v>210</v>
      </c>
      <c r="I11" s="9">
        <f>'宇佐市・中津市・豊後高田市'!L16</f>
        <v>0</v>
      </c>
      <c r="J11" s="392">
        <f>'宇佐市・中津市・豊後高田市'!N27</f>
        <v>7840</v>
      </c>
      <c r="K11" s="9">
        <f>'宇佐市・中津市・豊後高田市'!O27</f>
        <v>0</v>
      </c>
      <c r="L11" s="392">
        <f>'宇佐市・中津市・豊後高田市'!K27</f>
        <v>0</v>
      </c>
      <c r="M11" s="9">
        <f>'宇佐市・中津市・豊後高田市'!L27</f>
        <v>0</v>
      </c>
      <c r="N11" s="392">
        <f t="shared" si="0"/>
        <v>13290</v>
      </c>
      <c r="O11" s="10">
        <f t="shared" si="0"/>
        <v>0</v>
      </c>
    </row>
    <row r="12" spans="1:15" ht="25.5" customHeight="1">
      <c r="A12" s="18" t="s">
        <v>238</v>
      </c>
      <c r="B12" s="388">
        <f>'宇佐市・中津市・豊後高田市'!B53</f>
        <v>3130</v>
      </c>
      <c r="C12" s="42">
        <f>'宇佐市・中津市・豊後高田市'!C53</f>
        <v>0</v>
      </c>
      <c r="D12" s="387">
        <f>'宇佐市・中津市・豊後高田市'!E53</f>
        <v>4950</v>
      </c>
      <c r="E12" s="9">
        <f>'宇佐市・中津市・豊後高田市'!F53</f>
        <v>0</v>
      </c>
      <c r="F12" s="392">
        <f>'宇佐市・中津市・豊後高田市'!H53</f>
        <v>4700</v>
      </c>
      <c r="G12" s="9">
        <f>'宇佐市・中津市・豊後高田市'!I53</f>
        <v>0</v>
      </c>
      <c r="H12" s="392">
        <f>'宇佐市・中津市・豊後高田市'!K41</f>
        <v>280</v>
      </c>
      <c r="I12" s="9">
        <f>'宇佐市・中津市・豊後高田市'!L41</f>
        <v>0</v>
      </c>
      <c r="J12" s="392">
        <f>'宇佐市・中津市・豊後高田市'!N53</f>
        <v>8530</v>
      </c>
      <c r="K12" s="9">
        <f>'宇佐市・中津市・豊後高田市'!O53</f>
        <v>0</v>
      </c>
      <c r="L12" s="392">
        <f>'宇佐市・中津市・豊後高田市'!K53</f>
        <v>0</v>
      </c>
      <c r="M12" s="9">
        <f>'宇佐市・中津市・豊後高田市'!L53</f>
        <v>0</v>
      </c>
      <c r="N12" s="392">
        <f t="shared" si="0"/>
        <v>21590</v>
      </c>
      <c r="O12" s="10">
        <f t="shared" si="0"/>
        <v>0</v>
      </c>
    </row>
    <row r="13" spans="1:15" ht="25.5" customHeight="1">
      <c r="A13" s="16" t="s">
        <v>239</v>
      </c>
      <c r="B13" s="388">
        <f>'宇佐市・中津市・豊後高田市'!B73</f>
        <v>120</v>
      </c>
      <c r="C13" s="42">
        <f>'宇佐市・中津市・豊後高田市'!C73</f>
        <v>0</v>
      </c>
      <c r="D13" s="387">
        <f>'宇佐市・中津市・豊後高田市'!E73</f>
        <v>260</v>
      </c>
      <c r="E13" s="9">
        <f>'宇佐市・中津市・豊後高田市'!F73</f>
        <v>0</v>
      </c>
      <c r="F13" s="392">
        <f>'宇佐市・中津市・豊後高田市'!H73</f>
        <v>1800</v>
      </c>
      <c r="G13" s="9">
        <f>'宇佐市・中津市・豊後高田市'!I73</f>
        <v>0</v>
      </c>
      <c r="H13" s="392">
        <f>'宇佐市・中津市・豊後高田市'!K65</f>
        <v>150</v>
      </c>
      <c r="I13" s="9">
        <f>'宇佐市・中津市・豊後高田市'!L65</f>
        <v>0</v>
      </c>
      <c r="J13" s="392">
        <f>'宇佐市・中津市・豊後高田市'!N73</f>
        <v>4660</v>
      </c>
      <c r="K13" s="9">
        <f>'宇佐市・中津市・豊後高田市'!O73</f>
        <v>0</v>
      </c>
      <c r="L13" s="392">
        <f>'宇佐市・中津市・豊後高田市'!K73</f>
        <v>0</v>
      </c>
      <c r="M13" s="9">
        <f>'宇佐市・中津市・豊後高田市'!L73</f>
        <v>0</v>
      </c>
      <c r="N13" s="392">
        <f t="shared" si="0"/>
        <v>6990</v>
      </c>
      <c r="O13" s="10">
        <f t="shared" si="0"/>
        <v>0</v>
      </c>
    </row>
    <row r="14" spans="1:15" ht="25.5" customHeight="1">
      <c r="A14" s="16" t="s">
        <v>240</v>
      </c>
      <c r="B14" s="388">
        <f>'東国東郡・国東市・杵築市・日田市・玖珠郡'!B10</f>
        <v>0</v>
      </c>
      <c r="C14" s="42">
        <f>'東国東郡・国東市・杵築市・日田市・玖珠郡'!C10</f>
        <v>0</v>
      </c>
      <c r="D14" s="387">
        <f>'東国東郡・国東市・杵築市・日田市・玖珠郡'!E10</f>
        <v>0</v>
      </c>
      <c r="E14" s="9">
        <f>'東国東郡・国東市・杵築市・日田市・玖珠郡'!F10</f>
        <v>0</v>
      </c>
      <c r="F14" s="392">
        <f>'東国東郡・国東市・杵築市・日田市・玖珠郡'!H10</f>
        <v>0</v>
      </c>
      <c r="G14" s="9">
        <f>'東国東郡・国東市・杵築市・日田市・玖珠郡'!I10</f>
        <v>0</v>
      </c>
      <c r="H14" s="392">
        <f>'東国東郡・国東市・杵築市・日田市・玖珠郡'!K10</f>
        <v>0</v>
      </c>
      <c r="I14" s="9">
        <f>'東国東郡・国東市・杵築市・日田市・玖珠郡'!L10</f>
        <v>0</v>
      </c>
      <c r="J14" s="392">
        <f>'東国東郡・国東市・杵築市・日田市・玖珠郡'!N10</f>
        <v>450</v>
      </c>
      <c r="K14" s="9">
        <f>'東国東郡・国東市・杵築市・日田市・玖珠郡'!O10</f>
        <v>0</v>
      </c>
      <c r="L14" s="392"/>
      <c r="M14" s="9"/>
      <c r="N14" s="392">
        <f t="shared" si="0"/>
        <v>450</v>
      </c>
      <c r="O14" s="10">
        <f t="shared" si="0"/>
        <v>0</v>
      </c>
    </row>
    <row r="15" spans="1:15" ht="25.5" customHeight="1">
      <c r="A15" s="16" t="s">
        <v>305</v>
      </c>
      <c r="B15" s="389">
        <f>'東国東郡・国東市・杵築市・日田市・玖珠郡'!B23</f>
        <v>0</v>
      </c>
      <c r="C15" s="11">
        <f>'東国東郡・国東市・杵築市・日田市・玖珠郡'!C23</f>
        <v>0</v>
      </c>
      <c r="D15" s="391">
        <f>'東国東郡・国東市・杵築市・日田市・玖珠郡'!E23</f>
        <v>0</v>
      </c>
      <c r="E15" s="11">
        <f>'東国東郡・国東市・杵築市・日田市・玖珠郡'!F23</f>
        <v>0</v>
      </c>
      <c r="F15" s="391">
        <f>'東国東郡・国東市・杵築市・日田市・玖珠郡'!H23</f>
        <v>170</v>
      </c>
      <c r="G15" s="11">
        <f>'東国東郡・国東市・杵築市・日田市・玖珠郡'!I23</f>
        <v>0</v>
      </c>
      <c r="H15" s="391"/>
      <c r="I15" s="11"/>
      <c r="J15" s="391">
        <f>'東国東郡・国東市・杵築市・日田市・玖珠郡'!N23</f>
        <v>7780</v>
      </c>
      <c r="K15" s="11">
        <f>'東国東郡・国東市・杵築市・日田市・玖珠郡'!O23</f>
        <v>0</v>
      </c>
      <c r="L15" s="391"/>
      <c r="M15" s="11"/>
      <c r="N15" s="392">
        <f t="shared" si="0"/>
        <v>7950</v>
      </c>
      <c r="O15" s="10">
        <f t="shared" si="0"/>
        <v>0</v>
      </c>
    </row>
    <row r="16" spans="1:15" ht="25.5" customHeight="1">
      <c r="A16" s="16" t="s">
        <v>182</v>
      </c>
      <c r="B16" s="389">
        <f>'東国東郡・国東市・杵築市・日田市・玖珠郡'!B40</f>
        <v>0</v>
      </c>
      <c r="C16" s="11">
        <f>'東国東郡・国東市・杵築市・日田市・玖珠郡'!C40</f>
        <v>0</v>
      </c>
      <c r="D16" s="391">
        <f>'東国東郡・国東市・杵築市・日田市・玖珠郡'!E40</f>
        <v>0</v>
      </c>
      <c r="E16" s="11">
        <f>'東国東郡・国東市・杵築市・日田市・玖珠郡'!F40</f>
        <v>0</v>
      </c>
      <c r="F16" s="391">
        <f>'東国東郡・国東市・杵築市・日田市・玖珠郡'!H40</f>
        <v>930</v>
      </c>
      <c r="G16" s="11">
        <f>'東国東郡・国東市・杵築市・日田市・玖珠郡'!I40</f>
        <v>0</v>
      </c>
      <c r="H16" s="391"/>
      <c r="I16" s="11"/>
      <c r="J16" s="391">
        <f>'東国東郡・国東市・杵築市・日田市・玖珠郡'!N40</f>
        <v>7290</v>
      </c>
      <c r="K16" s="11">
        <f>'東国東郡・国東市・杵築市・日田市・玖珠郡'!O40</f>
        <v>0</v>
      </c>
      <c r="L16" s="391"/>
      <c r="M16" s="11"/>
      <c r="N16" s="392">
        <f t="shared" si="0"/>
        <v>8220</v>
      </c>
      <c r="O16" s="10">
        <f t="shared" si="0"/>
        <v>0</v>
      </c>
    </row>
    <row r="17" spans="1:15" ht="25.5" customHeight="1">
      <c r="A17" s="16" t="s">
        <v>183</v>
      </c>
      <c r="B17" s="388">
        <f>'東国東郡・国東市・杵築市・日田市・玖珠郡'!B62</f>
        <v>390</v>
      </c>
      <c r="C17" s="9">
        <f>'東国東郡・国東市・杵築市・日田市・玖珠郡'!C62</f>
        <v>0</v>
      </c>
      <c r="D17" s="392">
        <f>'東国東郡・国東市・杵築市・日田市・玖珠郡'!E62</f>
        <v>750</v>
      </c>
      <c r="E17" s="9">
        <f>'東国東郡・国東市・杵築市・日田市・玖珠郡'!F62</f>
        <v>0</v>
      </c>
      <c r="F17" s="392">
        <f>'東国東郡・国東市・杵築市・日田市・玖珠郡'!H62</f>
        <v>3180</v>
      </c>
      <c r="G17" s="9">
        <f>'東国東郡・国東市・杵築市・日田市・玖珠郡'!I62</f>
        <v>0</v>
      </c>
      <c r="H17" s="392">
        <f>'東国東郡・国東市・杵築市・日田市・玖珠郡'!K52</f>
        <v>8990</v>
      </c>
      <c r="I17" s="9">
        <f>'東国東郡・国東市・杵築市・日田市・玖珠郡'!L52</f>
        <v>0</v>
      </c>
      <c r="J17" s="392">
        <f>'東国東郡・国東市・杵築市・日田市・玖珠郡'!N62</f>
        <v>2400</v>
      </c>
      <c r="K17" s="9">
        <f>'東国東郡・国東市・杵築市・日田市・玖珠郡'!O62</f>
        <v>0</v>
      </c>
      <c r="L17" s="392">
        <f>'東国東郡・国東市・杵築市・日田市・玖珠郡'!K62</f>
        <v>0</v>
      </c>
      <c r="M17" s="9">
        <f>'東国東郡・国東市・杵築市・日田市・玖珠郡'!L62</f>
        <v>0</v>
      </c>
      <c r="N17" s="392">
        <f t="shared" si="0"/>
        <v>15710</v>
      </c>
      <c r="O17" s="10">
        <f t="shared" si="0"/>
        <v>0</v>
      </c>
    </row>
    <row r="18" spans="1:15" ht="25.5" customHeight="1">
      <c r="A18" s="16" t="s">
        <v>241</v>
      </c>
      <c r="B18" s="388">
        <f>'東国東郡・国東市・杵築市・日田市・玖珠郡'!B75</f>
        <v>0</v>
      </c>
      <c r="C18" s="9">
        <f>'東国東郡・国東市・杵築市・日田市・玖珠郡'!C75</f>
        <v>0</v>
      </c>
      <c r="D18" s="392">
        <f>'東国東郡・国東市・杵築市・日田市・玖珠郡'!E75</f>
        <v>0</v>
      </c>
      <c r="E18" s="9">
        <f>'東国東郡・国東市・杵築市・日田市・玖珠郡'!F75</f>
        <v>0</v>
      </c>
      <c r="F18" s="392">
        <f>'東国東郡・国東市・杵築市・日田市・玖珠郡'!H75</f>
        <v>0</v>
      </c>
      <c r="G18" s="9">
        <f>'東国東郡・国東市・杵築市・日田市・玖珠郡'!I75</f>
        <v>0</v>
      </c>
      <c r="H18" s="392">
        <f>'東国東郡・国東市・杵築市・日田市・玖珠郡'!K75</f>
        <v>0</v>
      </c>
      <c r="I18" s="9">
        <f>'東国東郡・国東市・杵築市・日田市・玖珠郡'!L75</f>
        <v>0</v>
      </c>
      <c r="J18" s="392">
        <f>'東国東郡・国東市・杵築市・日田市・玖珠郡'!N75</f>
        <v>6920</v>
      </c>
      <c r="K18" s="9">
        <f>'東国東郡・国東市・杵築市・日田市・玖珠郡'!O75</f>
        <v>0</v>
      </c>
      <c r="L18" s="392"/>
      <c r="M18" s="9"/>
      <c r="N18" s="392">
        <f t="shared" si="0"/>
        <v>6920</v>
      </c>
      <c r="O18" s="10">
        <f t="shared" si="0"/>
        <v>0</v>
      </c>
    </row>
    <row r="19" spans="1:15" ht="25.5" customHeight="1">
      <c r="A19" s="16" t="s">
        <v>280</v>
      </c>
      <c r="B19" s="388">
        <f>'豊後大野市・竹田市・臼杵市'!B20</f>
        <v>0</v>
      </c>
      <c r="C19" s="9">
        <f>'豊後大野市・竹田市・臼杵市'!C20</f>
        <v>0</v>
      </c>
      <c r="D19" s="392">
        <f>'豊後大野市・竹田市・臼杵市'!E20</f>
        <v>0</v>
      </c>
      <c r="E19" s="9">
        <f>'豊後大野市・竹田市・臼杵市'!F20</f>
        <v>0</v>
      </c>
      <c r="F19" s="392">
        <f>'豊後大野市・竹田市・臼杵市'!H20</f>
        <v>510</v>
      </c>
      <c r="G19" s="9">
        <f>'豊後大野市・竹田市・臼杵市'!I20</f>
        <v>0</v>
      </c>
      <c r="H19" s="392"/>
      <c r="I19" s="9"/>
      <c r="J19" s="392">
        <f>'豊後大野市・竹田市・臼杵市'!N20</f>
        <v>10310</v>
      </c>
      <c r="K19" s="9">
        <f>'豊後大野市・竹田市・臼杵市'!O20</f>
        <v>0</v>
      </c>
      <c r="L19" s="392"/>
      <c r="M19" s="9"/>
      <c r="N19" s="392">
        <f t="shared" si="0"/>
        <v>10820</v>
      </c>
      <c r="O19" s="10">
        <f t="shared" si="0"/>
        <v>0</v>
      </c>
    </row>
    <row r="20" spans="1:15" ht="25.5" customHeight="1">
      <c r="A20" s="16" t="s">
        <v>184</v>
      </c>
      <c r="B20" s="388">
        <f>'豊後大野市・竹田市・臼杵市'!B44</f>
        <v>0</v>
      </c>
      <c r="C20" s="9">
        <f>'豊後大野市・竹田市・臼杵市'!C44</f>
        <v>0</v>
      </c>
      <c r="D20" s="392">
        <f>'豊後大野市・竹田市・臼杵市'!E44</f>
        <v>230</v>
      </c>
      <c r="E20" s="9">
        <f>'豊後大野市・竹田市・臼杵市'!F44</f>
        <v>0</v>
      </c>
      <c r="F20" s="392">
        <f>'豊後大野市・竹田市・臼杵市'!H44</f>
        <v>440</v>
      </c>
      <c r="G20" s="9">
        <f>'豊後大野市・竹田市・臼杵市'!I44</f>
        <v>0</v>
      </c>
      <c r="H20" s="392">
        <f>'豊後大野市・竹田市・臼杵市'!K44</f>
        <v>0</v>
      </c>
      <c r="I20" s="9">
        <f>'豊後大野市・竹田市・臼杵市'!L44</f>
        <v>0</v>
      </c>
      <c r="J20" s="392">
        <f>'豊後大野市・竹田市・臼杵市'!N44</f>
        <v>6270</v>
      </c>
      <c r="K20" s="9">
        <f>'豊後大野市・竹田市・臼杵市'!O44</f>
        <v>0</v>
      </c>
      <c r="L20" s="392"/>
      <c r="M20" s="9"/>
      <c r="N20" s="392">
        <f t="shared" si="0"/>
        <v>6940</v>
      </c>
      <c r="O20" s="10">
        <f t="shared" si="0"/>
        <v>0</v>
      </c>
    </row>
    <row r="21" spans="1:15" ht="25.5" customHeight="1">
      <c r="A21" s="16" t="s">
        <v>185</v>
      </c>
      <c r="B21" s="388">
        <f>'豊後大野市・竹田市・臼杵市'!B70</f>
        <v>480</v>
      </c>
      <c r="C21" s="9">
        <f>'豊後大野市・竹田市・臼杵市'!C70</f>
        <v>0</v>
      </c>
      <c r="D21" s="392">
        <f>'豊後大野市・竹田市・臼杵市'!E70</f>
        <v>1260</v>
      </c>
      <c r="E21" s="9">
        <f>'豊後大野市・竹田市・臼杵市'!F70</f>
        <v>0</v>
      </c>
      <c r="F21" s="392">
        <f>'豊後大野市・竹田市・臼杵市'!H70</f>
        <v>870</v>
      </c>
      <c r="G21" s="9">
        <f>'豊後大野市・竹田市・臼杵市'!I70</f>
        <v>0</v>
      </c>
      <c r="H21" s="392"/>
      <c r="I21" s="9"/>
      <c r="J21" s="392">
        <f>'豊後大野市・竹田市・臼杵市'!N70</f>
        <v>8520</v>
      </c>
      <c r="K21" s="9">
        <f>'豊後大野市・竹田市・臼杵市'!O70</f>
        <v>0</v>
      </c>
      <c r="L21" s="392">
        <f>'豊後大野市・竹田市・臼杵市'!K70</f>
        <v>0</v>
      </c>
      <c r="M21" s="9">
        <f>'豊後大野市・竹田市・臼杵市'!L70</f>
        <v>0</v>
      </c>
      <c r="N21" s="392">
        <f t="shared" si="0"/>
        <v>11130</v>
      </c>
      <c r="O21" s="10">
        <f t="shared" si="0"/>
        <v>0</v>
      </c>
    </row>
    <row r="22" spans="1:15" ht="25.5" customHeight="1">
      <c r="A22" s="16" t="s">
        <v>186</v>
      </c>
      <c r="B22" s="388">
        <f>'津久見市・佐伯市'!B20</f>
        <v>240</v>
      </c>
      <c r="C22" s="9">
        <f>'津久見市・佐伯市'!C20</f>
        <v>0</v>
      </c>
      <c r="D22" s="392">
        <f>'津久見市・佐伯市'!E20</f>
        <v>590</v>
      </c>
      <c r="E22" s="9">
        <f>'津久見市・佐伯市'!F20</f>
        <v>0</v>
      </c>
      <c r="F22" s="392">
        <f>'津久見市・佐伯市'!H20</f>
        <v>500</v>
      </c>
      <c r="G22" s="9">
        <f>'津久見市・佐伯市'!I20</f>
        <v>0</v>
      </c>
      <c r="H22" s="392"/>
      <c r="I22" s="9"/>
      <c r="J22" s="392">
        <f>'津久見市・佐伯市'!N20</f>
        <v>3370</v>
      </c>
      <c r="K22" s="9">
        <f>'津久見市・佐伯市'!O20</f>
        <v>0</v>
      </c>
      <c r="L22" s="392">
        <f>'津久見市・佐伯市'!K20</f>
        <v>0</v>
      </c>
      <c r="M22" s="9">
        <f>'津久見市・佐伯市'!L20</f>
        <v>0</v>
      </c>
      <c r="N22" s="392">
        <f t="shared" si="0"/>
        <v>4700</v>
      </c>
      <c r="O22" s="10">
        <f t="shared" si="0"/>
        <v>0</v>
      </c>
    </row>
    <row r="23" spans="1:15" ht="25.5" customHeight="1">
      <c r="A23" s="16" t="s">
        <v>187</v>
      </c>
      <c r="B23" s="388">
        <f>'津久見市・佐伯市'!B58</f>
        <v>1230</v>
      </c>
      <c r="C23" s="9">
        <f>'津久見市・佐伯市'!C58</f>
        <v>0</v>
      </c>
      <c r="D23" s="392">
        <f>'津久見市・佐伯市'!E58</f>
        <v>0</v>
      </c>
      <c r="E23" s="9">
        <f>'津久見市・佐伯市'!F58</f>
        <v>0</v>
      </c>
      <c r="F23" s="392">
        <f>'津久見市・佐伯市'!H58</f>
        <v>3380</v>
      </c>
      <c r="G23" s="9">
        <f>'津久見市・佐伯市'!I58</f>
        <v>0</v>
      </c>
      <c r="H23" s="392">
        <f>'津久見市・佐伯市'!K38</f>
        <v>0</v>
      </c>
      <c r="I23" s="9">
        <f>'津久見市・佐伯市'!L38</f>
        <v>0</v>
      </c>
      <c r="J23" s="392">
        <f>'津久見市・佐伯市'!N58</f>
        <v>13900</v>
      </c>
      <c r="K23" s="9">
        <f>'津久見市・佐伯市'!O58</f>
        <v>0</v>
      </c>
      <c r="L23" s="392">
        <f>'津久見市・佐伯市'!K58</f>
        <v>0</v>
      </c>
      <c r="M23" s="9">
        <f>'津久見市・佐伯市'!L58</f>
        <v>0</v>
      </c>
      <c r="N23" s="392">
        <f t="shared" si="0"/>
        <v>18510</v>
      </c>
      <c r="O23" s="10">
        <f t="shared" si="0"/>
        <v>0</v>
      </c>
    </row>
    <row r="24" spans="1:15" ht="25.5" customHeight="1">
      <c r="A24" s="16"/>
      <c r="B24" s="388"/>
      <c r="C24" s="9"/>
      <c r="D24" s="392"/>
      <c r="E24" s="9"/>
      <c r="F24" s="392"/>
      <c r="G24" s="9"/>
      <c r="H24" s="392"/>
      <c r="I24" s="9"/>
      <c r="J24" s="392"/>
      <c r="K24" s="9"/>
      <c r="L24" s="392"/>
      <c r="M24" s="9"/>
      <c r="N24" s="392">
        <f t="shared" si="0"/>
        <v>0</v>
      </c>
      <c r="O24" s="10">
        <f t="shared" si="0"/>
        <v>0</v>
      </c>
    </row>
    <row r="25" spans="1:15" ht="25.5" customHeight="1">
      <c r="A25" s="16"/>
      <c r="B25" s="388"/>
      <c r="C25" s="9"/>
      <c r="D25" s="392"/>
      <c r="E25" s="9"/>
      <c r="F25" s="392"/>
      <c r="G25" s="9"/>
      <c r="H25" s="392"/>
      <c r="I25" s="9"/>
      <c r="J25" s="392"/>
      <c r="K25" s="9"/>
      <c r="L25" s="392"/>
      <c r="M25" s="9"/>
      <c r="N25" s="392">
        <f t="shared" si="0"/>
        <v>0</v>
      </c>
      <c r="O25" s="10">
        <f t="shared" si="0"/>
        <v>0</v>
      </c>
    </row>
    <row r="26" spans="1:15" ht="25.5" customHeight="1">
      <c r="A26" s="16"/>
      <c r="B26" s="388"/>
      <c r="C26" s="9"/>
      <c r="D26" s="392"/>
      <c r="E26" s="9"/>
      <c r="F26" s="392"/>
      <c r="G26" s="9"/>
      <c r="H26" s="392"/>
      <c r="I26" s="9"/>
      <c r="J26" s="392"/>
      <c r="K26" s="9"/>
      <c r="L26" s="392"/>
      <c r="M26" s="9"/>
      <c r="N26" s="392">
        <f t="shared" si="0"/>
        <v>0</v>
      </c>
      <c r="O26" s="10">
        <f t="shared" si="0"/>
        <v>0</v>
      </c>
    </row>
    <row r="27" spans="1:15" ht="25.5" customHeight="1">
      <c r="A27" s="16"/>
      <c r="B27" s="388"/>
      <c r="C27" s="9"/>
      <c r="D27" s="392"/>
      <c r="E27" s="9"/>
      <c r="F27" s="392"/>
      <c r="G27" s="9"/>
      <c r="H27" s="392"/>
      <c r="I27" s="9"/>
      <c r="J27" s="392"/>
      <c r="K27" s="9"/>
      <c r="L27" s="392"/>
      <c r="M27" s="9"/>
      <c r="N27" s="392">
        <f t="shared" si="0"/>
        <v>0</v>
      </c>
      <c r="O27" s="10">
        <f t="shared" si="0"/>
        <v>0</v>
      </c>
    </row>
    <row r="28" spans="1:15" ht="25.5" customHeight="1">
      <c r="A28" s="16"/>
      <c r="B28" s="388"/>
      <c r="C28" s="9"/>
      <c r="D28" s="392"/>
      <c r="E28" s="9"/>
      <c r="F28" s="392"/>
      <c r="G28" s="9"/>
      <c r="H28" s="392"/>
      <c r="I28" s="9"/>
      <c r="J28" s="392"/>
      <c r="K28" s="9"/>
      <c r="L28" s="392"/>
      <c r="M28" s="9"/>
      <c r="N28" s="392">
        <f t="shared" si="0"/>
        <v>0</v>
      </c>
      <c r="O28" s="10">
        <f t="shared" si="0"/>
        <v>0</v>
      </c>
    </row>
    <row r="29" spans="1:15" ht="25.5" customHeight="1">
      <c r="A29" s="16"/>
      <c r="B29" s="388"/>
      <c r="C29" s="9"/>
      <c r="D29" s="392"/>
      <c r="E29" s="9"/>
      <c r="F29" s="392"/>
      <c r="G29" s="9"/>
      <c r="H29" s="392"/>
      <c r="I29" s="9"/>
      <c r="J29" s="392"/>
      <c r="K29" s="9"/>
      <c r="L29" s="392"/>
      <c r="M29" s="9"/>
      <c r="N29" s="392">
        <f t="shared" si="0"/>
        <v>0</v>
      </c>
      <c r="O29" s="10">
        <f t="shared" si="0"/>
        <v>0</v>
      </c>
    </row>
    <row r="30" spans="1:15" ht="25.5" customHeight="1">
      <c r="A30" s="16"/>
      <c r="B30" s="388"/>
      <c r="C30" s="9"/>
      <c r="D30" s="392"/>
      <c r="E30" s="9"/>
      <c r="F30" s="392"/>
      <c r="G30" s="9"/>
      <c r="H30" s="392"/>
      <c r="I30" s="9"/>
      <c r="J30" s="392"/>
      <c r="K30" s="9"/>
      <c r="L30" s="392"/>
      <c r="M30" s="9"/>
      <c r="N30" s="392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173</v>
      </c>
      <c r="B31" s="390">
        <f aca="true" t="shared" si="1" ref="B31:O31">SUM(B7:B30)</f>
        <v>15730</v>
      </c>
      <c r="C31" s="12">
        <f t="shared" si="1"/>
        <v>0</v>
      </c>
      <c r="D31" s="390">
        <f t="shared" si="1"/>
        <v>22320</v>
      </c>
      <c r="E31" s="12">
        <f t="shared" si="1"/>
        <v>0</v>
      </c>
      <c r="F31" s="390">
        <f t="shared" si="1"/>
        <v>41970</v>
      </c>
      <c r="G31" s="12">
        <f t="shared" si="1"/>
        <v>0</v>
      </c>
      <c r="H31" s="390">
        <f t="shared" si="1"/>
        <v>9630</v>
      </c>
      <c r="I31" s="12">
        <f t="shared" si="1"/>
        <v>0</v>
      </c>
      <c r="J31" s="390">
        <f t="shared" si="1"/>
        <v>215810</v>
      </c>
      <c r="K31" s="12">
        <f t="shared" si="1"/>
        <v>0</v>
      </c>
      <c r="L31" s="390">
        <f t="shared" si="1"/>
        <v>1600</v>
      </c>
      <c r="M31" s="12">
        <f t="shared" si="1"/>
        <v>0</v>
      </c>
      <c r="N31" s="390">
        <f t="shared" si="1"/>
        <v>307060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4">
    <mergeCell ref="A2:D2"/>
    <mergeCell ref="H5:I5"/>
    <mergeCell ref="E1:G1"/>
    <mergeCell ref="E2:G2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（04.04）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2021-09-16T01:51:53Z</cp:lastPrinted>
  <dcterms:created xsi:type="dcterms:W3CDTF">1997-07-10T10:13:16Z</dcterms:created>
  <dcterms:modified xsi:type="dcterms:W3CDTF">2022-04-22T06:21:50Z</dcterms:modified>
  <cp:category/>
  <cp:version/>
  <cp:contentType/>
  <cp:contentStatus/>
</cp:coreProperties>
</file>