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20" windowWidth="18495" windowHeight="5580" activeTab="0"/>
  </bookViews>
  <sheets>
    <sheet name="大分市（旧・新）" sheetId="1" r:id="rId1"/>
    <sheet name="別府市・速見郡・由布市" sheetId="2" r:id="rId2"/>
    <sheet name="宇佐市・中津市・豊後高田市" sheetId="3" r:id="rId3"/>
    <sheet name="東国東郡・国東市・杵築市・日田市・玖珠郡" sheetId="4" r:id="rId4"/>
    <sheet name="豊後大野市・竹田市・臼杵市" sheetId="5" r:id="rId5"/>
    <sheet name="津久見市・佐伯市" sheetId="6" r:id="rId6"/>
    <sheet name="市郡集計表" sheetId="7" r:id="rId7"/>
  </sheets>
  <definedNames>
    <definedName name="_xlnm.Print_Area" localSheetId="2">'宇佐市・中津市・豊後高田市'!$A$1:$P$73</definedName>
    <definedName name="_xlnm.Print_Area" localSheetId="5">'津久見市・佐伯市'!$A$1:$P$59</definedName>
    <definedName name="_xlnm.Print_Area" localSheetId="3">'東国東郡・国東市・杵築市・日田市・玖珠郡'!$A$1:$P$75</definedName>
    <definedName name="_xlnm.Print_Area" localSheetId="1">'別府市・速見郡・由布市'!$A$1:$P$61</definedName>
    <definedName name="_xlnm.Print_Area" localSheetId="4">'豊後大野市・竹田市・臼杵市'!$A$1:$P$74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DEFAULT</author>
    <author>MNOC_USER</author>
    <author>Windows XP Mode</author>
    <author>PC-222_k-fujisao</author>
  </authors>
  <commentList>
    <comment ref="D8" authorId="0">
      <text>
        <r>
          <rPr>
            <sz val="9"/>
            <color indexed="14"/>
            <rFont val="ＭＳ Ｐゴシック"/>
            <family val="3"/>
          </rPr>
          <t>旧北部店名変更と
一部金池を吸収
Ｈ25/8/1金池を吸収
H27/11/1金池・中島一部エリアを旧上野・古国府エリアへ移動、販売店名を中島へ変更</t>
        </r>
      </text>
    </comment>
    <comment ref="D9" authorId="0">
      <text>
        <r>
          <rPr>
            <sz val="9"/>
            <color indexed="14"/>
            <rFont val="ＭＳ Ｐゴシック"/>
            <family val="3"/>
          </rPr>
          <t xml:space="preserve">旧上野店名変更と
一部金池を吸収
Ｈ25/7/1から南大分の一部を吸収
Ｈ25/7/1～西日本20枚
Ｈ25/8/1金池を中島に譲渡
</t>
        </r>
        <r>
          <rPr>
            <sz val="9"/>
            <rFont val="ＭＳ Ｐゴシック"/>
            <family val="3"/>
          </rPr>
          <t xml:space="preserve">
H27/11/1金池・中島エリアの一部を吸収、旧上野・古国府エリアの一部が新店、金池・上野へ販売店名変更</t>
        </r>
      </text>
    </comment>
    <comment ref="G14" authorId="0">
      <text>
        <r>
          <rPr>
            <sz val="9"/>
            <color indexed="14"/>
            <rFont val="ＭＳ Ｐゴシック"/>
            <family val="3"/>
          </rPr>
          <t>大道と上野を統合後改めて
大道と上野店に分割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Ｒ.1.6.1　廃店　大分西部へ340枚、大分駅南（新）へ190枚</t>
        </r>
      </text>
    </comment>
    <comment ref="D22" authorId="1">
      <text>
        <r>
          <rPr>
            <sz val="9"/>
            <color indexed="14"/>
            <rFont val="ＭＳ Ｐゴシック"/>
            <family val="3"/>
          </rPr>
          <t xml:space="preserve">大分合同の松岡より
６０部吸収　５月１２日より実施
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Ｈ23.4.12より明野中央の松岡地区を吸収（300枚）
H27/11/1鶴崎エリアの一部を吸収</t>
        </r>
      </text>
    </comment>
    <comment ref="A47" authorId="2">
      <text>
        <r>
          <rPr>
            <sz val="9"/>
            <color indexed="10"/>
            <rFont val="ＭＳ Ｐゴシック"/>
            <family val="3"/>
          </rPr>
          <t xml:space="preserve">Ｈ21.8.1より、高城(毎）を吸収
</t>
        </r>
        <r>
          <rPr>
            <sz val="9"/>
            <rFont val="ＭＳ Ｐゴシック"/>
            <family val="3"/>
          </rPr>
          <t>Ｈ21.8.8より、大分東部（Ａ）・鶴崎（Ａ）へ分割」</t>
        </r>
      </text>
    </comment>
    <comment ref="M58" authorId="2">
      <text>
        <r>
          <rPr>
            <sz val="9"/>
            <color indexed="10"/>
            <rFont val="ＭＳ Ｐゴシック"/>
            <family val="3"/>
          </rPr>
          <t>毎日１５０枚含む
24/3/1より南部を吸収
25/4/1～西日本140含む
25/9/1～読売240枚を吸収
29/9/1～朝日80枚、二系50枚含む</t>
        </r>
      </text>
    </comment>
    <comment ref="M59" authorId="2">
      <text>
        <r>
          <rPr>
            <sz val="9"/>
            <color indexed="10"/>
            <rFont val="ＭＳ Ｐゴシック"/>
            <family val="3"/>
          </rPr>
          <t>毎日45枚含む
25/4/1～西日本40枚含む
26/9/1～読売80枚を吸収
H27.10より幸崎販売店エリア吸収
29/9/1～朝日90枚、日経10枚含む</t>
        </r>
      </text>
    </comment>
    <comment ref="M36" authorId="2">
      <text>
        <r>
          <rPr>
            <sz val="9"/>
            <rFont val="ＭＳ Ｐゴシック"/>
            <family val="3"/>
          </rPr>
          <t>Ｈ２２．５より、光吉佐藤から店名変更
H２８.２より
一部をわさだへ移譲
光吉南より一部吸収</t>
        </r>
      </text>
    </comment>
    <comment ref="M24" authorId="2">
      <text>
        <r>
          <rPr>
            <sz val="9"/>
            <color indexed="10"/>
            <rFont val="ＭＳ Ｐゴシック"/>
            <family val="3"/>
          </rPr>
          <t xml:space="preserve">Ｈ22.12より横瀬から店名変更
H27.10より緑が丘横瀬エリア一部吸収
</t>
        </r>
      </text>
    </comment>
    <comment ref="M11" authorId="2">
      <text>
        <r>
          <rPr>
            <sz val="9"/>
            <rFont val="ＭＳ Ｐゴシック"/>
            <family val="3"/>
          </rPr>
          <t>Ｈ28/10～
鶴崎三佐へ一部移譲
店名を変更</t>
        </r>
      </text>
    </comment>
    <comment ref="M12" authorId="2">
      <text>
        <r>
          <rPr>
            <sz val="9"/>
            <rFont val="ＭＳ Ｐゴシック"/>
            <family val="3"/>
          </rPr>
          <t>Ｈ28/10～
川添志村の一部吸収</t>
        </r>
      </text>
    </comment>
    <comment ref="D10" authorId="3">
      <text>
        <r>
          <rPr>
            <sz val="9"/>
            <rFont val="ＭＳ Ｐゴシック"/>
            <family val="3"/>
          </rPr>
          <t>Ｈ25/7/1～金池・上野へ一部譲渡
Ｈ25/7/1～西日本40枚
Ｈ25/8/1～大分西部を吸収</t>
        </r>
      </text>
    </comment>
    <comment ref="M23" authorId="3">
      <text>
        <r>
          <rPr>
            <sz val="9"/>
            <rFont val="ＭＳ Ｐゴシック"/>
            <family val="3"/>
          </rPr>
          <t>Ｈ25/10/1～椿ヶ丘を
吸収
Ｈ25/10/1～店名変更
稙田⇒わさだ
H28/2/1～
光吉南・ふじが丘一部吸収</t>
        </r>
      </text>
    </comment>
    <comment ref="D11" authorId="2">
      <text>
        <r>
          <rPr>
            <sz val="9"/>
            <rFont val="ＭＳ Ｐゴシック"/>
            <family val="3"/>
          </rPr>
          <t>H27/11/1旧上野・古国府一部エリアが新店</t>
        </r>
      </text>
    </comment>
    <comment ref="D23" authorId="2">
      <text>
        <r>
          <rPr>
            <sz val="9"/>
            <rFont val="ＭＳ Ｐゴシック"/>
            <family val="3"/>
          </rPr>
          <t>H27/11/1明野東部へ一部移動
H29.12.1～
一部を高城へ譲渡</t>
        </r>
      </text>
    </comment>
    <comment ref="A48" authorId="2">
      <text>
        <r>
          <rPr>
            <b/>
            <sz val="9"/>
            <rFont val="ＭＳ Ｐゴシック"/>
            <family val="3"/>
          </rPr>
          <t>H27/11/1一部エリア西鶴崎へ移動
皆春含む
A高城と合販</t>
        </r>
      </text>
    </comment>
    <comment ref="M37" authorId="2">
      <text>
        <r>
          <rPr>
            <sz val="9"/>
            <rFont val="ＭＳ Ｐゴシック"/>
            <family val="3"/>
          </rPr>
          <t>H２８.２より
販売店名を変更
一部を光吉北へ移譲
寒田全域とふじが丘の一部を吸収</t>
        </r>
      </text>
    </comment>
    <comment ref="J11" authorId="2">
      <text>
        <r>
          <rPr>
            <b/>
            <sz val="9"/>
            <rFont val="ＭＳ Ｐゴシック"/>
            <family val="3"/>
          </rPr>
          <t xml:space="preserve">H28.3～　泉町販売店より一部吸収
</t>
        </r>
      </text>
    </comment>
    <comment ref="J12" authorId="2">
      <text>
        <r>
          <rPr>
            <b/>
            <sz val="9"/>
            <rFont val="ＭＳ Ｐゴシック"/>
            <family val="3"/>
          </rPr>
          <t>H28.3～　浜町販売店へ一部移譲</t>
        </r>
      </text>
    </comment>
    <comment ref="D26" authorId="2">
      <text>
        <r>
          <rPr>
            <b/>
            <sz val="9"/>
            <rFont val="ＭＳ Ｐゴシック"/>
            <family val="3"/>
          </rPr>
          <t>Ｈ29.10.5より三重販売店に40枚移行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2">
      <text>
        <r>
          <rPr>
            <sz val="9"/>
            <rFont val="ＭＳ Ｐゴシック"/>
            <family val="3"/>
          </rPr>
          <t>H29.12.1～
一部を鶴崎から吸収</t>
        </r>
      </text>
    </comment>
    <comment ref="J8" authorId="2">
      <text>
        <r>
          <rPr>
            <sz val="9"/>
            <rFont val="ＭＳ Ｐゴシック"/>
            <family val="3"/>
          </rPr>
          <t>Ｈ２０．８より　西大分を吸収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H30.4より　生石西大分から大分西部へ店名変更し、
一部エリアを春日へ移譲</t>
        </r>
      </text>
    </comment>
    <comment ref="D14" authorId="2">
      <text>
        <r>
          <rPr>
            <b/>
            <sz val="9"/>
            <rFont val="ＭＳ Ｐゴシック"/>
            <family val="3"/>
          </rPr>
          <t>Ｈ30.4～
明野中央から明野へ店名変更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15" authorId="2">
      <text>
        <r>
          <rPr>
            <b/>
            <sz val="9"/>
            <rFont val="ＭＳ Ｐゴシック"/>
            <family val="3"/>
          </rPr>
          <t>Ｈ30.4～
明野中央へ移譲</t>
        </r>
      </text>
    </comment>
    <comment ref="D16" authorId="2">
      <text>
        <r>
          <rPr>
            <sz val="9"/>
            <rFont val="ＭＳ Ｐゴシック"/>
            <family val="3"/>
          </rPr>
          <t xml:space="preserve">H27/11/1滝尾を吸収
</t>
        </r>
        <r>
          <rPr>
            <b/>
            <sz val="9"/>
            <rFont val="ＭＳ Ｐゴシック"/>
            <family val="3"/>
          </rPr>
          <t xml:space="preserve">
Ｈ30.4～
明野中央へ移譲</t>
        </r>
      </text>
    </comment>
    <comment ref="J44" authorId="4">
      <text>
        <r>
          <rPr>
            <sz val="9"/>
            <rFont val="ＭＳ Ｐゴシック"/>
            <family val="3"/>
          </rPr>
          <t>H30.10～
上野町金池南へ</t>
        </r>
      </text>
    </comment>
    <comment ref="J20" authorId="4">
      <text>
        <r>
          <rPr>
            <sz val="9"/>
            <rFont val="ＭＳ Ｐゴシック"/>
            <family val="3"/>
          </rPr>
          <t>H30.10～
大道を吸収</t>
        </r>
      </text>
    </comment>
    <comment ref="M44" authorId="4">
      <text>
        <r>
          <rPr>
            <sz val="9"/>
            <rFont val="ＭＳ Ｐゴシック"/>
            <family val="3"/>
          </rPr>
          <t>Ｈ30.11～
明野へ譲渡</t>
        </r>
      </text>
    </comment>
    <comment ref="J39" authorId="4">
      <text>
        <r>
          <rPr>
            <b/>
            <sz val="9"/>
            <rFont val="ＭＳ Ｐゴシック"/>
            <family val="3"/>
          </rPr>
          <t>Ｈ30.11～
小池原全域を吸収</t>
        </r>
      </text>
    </comment>
    <comment ref="J29" authorId="4">
      <text>
        <r>
          <rPr>
            <b/>
            <sz val="9"/>
            <rFont val="ＭＳ Ｐゴシック"/>
            <family val="3"/>
          </rPr>
          <t>Ｈ３０年６月～
一部を藤の台へ譲渡</t>
        </r>
      </text>
    </comment>
    <comment ref="J9" authorId="4">
      <text>
        <r>
          <rPr>
            <b/>
            <sz val="10"/>
            <rFont val="ＭＳ Ｐゴシック"/>
            <family val="3"/>
          </rPr>
          <t>H30.12.1～
OG 2960
NN 50</t>
        </r>
      </text>
    </comment>
    <comment ref="J13" authorId="4">
      <text>
        <r>
          <rPr>
            <b/>
            <sz val="10"/>
            <rFont val="ＭＳ Ｐゴシック"/>
            <family val="3"/>
          </rPr>
          <t>H30.12.1～
OG 1200
NN 40</t>
        </r>
      </text>
    </comment>
    <comment ref="J17" authorId="4">
      <text>
        <r>
          <rPr>
            <b/>
            <sz val="10"/>
            <rFont val="ＭＳ Ｐゴシック"/>
            <family val="3"/>
          </rPr>
          <t>H30.12.1～
OG 3910
NN 40</t>
        </r>
      </text>
    </comment>
    <comment ref="J15" authorId="4">
      <text>
        <r>
          <rPr>
            <b/>
            <sz val="10"/>
            <rFont val="ＭＳ Ｐゴシック"/>
            <family val="3"/>
          </rPr>
          <t>H30.12.1～
OG 1850
NN 100</t>
        </r>
      </text>
    </comment>
    <comment ref="J14" authorId="4">
      <text>
        <r>
          <rPr>
            <b/>
            <sz val="10"/>
            <rFont val="ＭＳ Ｐゴシック"/>
            <family val="3"/>
          </rPr>
          <t>H30.12.1～
OG 2300
NN 300</t>
        </r>
      </text>
    </comment>
    <comment ref="J31" authorId="4">
      <text>
        <r>
          <rPr>
            <b/>
            <sz val="10"/>
            <rFont val="ＭＳ Ｐゴシック"/>
            <family val="3"/>
          </rPr>
          <t>H30.12.1～
OG 2500
NN 40</t>
        </r>
      </text>
    </comment>
    <comment ref="J30" authorId="4">
      <text>
        <r>
          <rPr>
            <b/>
            <sz val="10"/>
            <rFont val="ＭＳ Ｐゴシック"/>
            <family val="3"/>
          </rPr>
          <t>H30.12.1～
OG 2490
NN 20</t>
        </r>
      </text>
    </comment>
    <comment ref="J32" authorId="4">
      <text>
        <r>
          <rPr>
            <b/>
            <sz val="10"/>
            <rFont val="ＭＳ Ｐゴシック"/>
            <family val="3"/>
          </rPr>
          <t>H30.12.1～
OG 1250
NN 40</t>
        </r>
      </text>
    </comment>
    <comment ref="J34" authorId="4">
      <text>
        <r>
          <rPr>
            <b/>
            <sz val="10"/>
            <rFont val="ＭＳ Ｐゴシック"/>
            <family val="3"/>
          </rPr>
          <t>H30.12.1～
OG 3250
NN 20</t>
        </r>
      </text>
    </comment>
    <comment ref="J35" authorId="4">
      <text>
        <r>
          <rPr>
            <b/>
            <sz val="10"/>
            <rFont val="ＭＳ Ｐゴシック"/>
            <family val="3"/>
          </rPr>
          <t>H30.12.1～
OG 1500
NN 30</t>
        </r>
      </text>
    </comment>
    <comment ref="J41" authorId="4">
      <text>
        <r>
          <rPr>
            <b/>
            <sz val="10"/>
            <rFont val="ＭＳ Ｐゴシック"/>
            <family val="3"/>
          </rPr>
          <t>H30.12.1～
OG 1500
NN 10</t>
        </r>
      </text>
    </comment>
    <comment ref="J33" authorId="4">
      <text>
        <r>
          <rPr>
            <b/>
            <sz val="10"/>
            <rFont val="ＭＳ Ｐゴシック"/>
            <family val="3"/>
          </rPr>
          <t>H30.12.1～
OG 1050
NN 20</t>
        </r>
      </text>
    </comment>
    <comment ref="G47" authorId="4">
      <text>
        <r>
          <rPr>
            <sz val="10"/>
            <rFont val="ＭＳ Ｐゴシック"/>
            <family val="3"/>
          </rPr>
          <t>H30.12.1～　ＯＧへ
春日
大分中島
田室町
錦町
大手・長濱町
下郡</t>
        </r>
      </text>
    </comment>
    <comment ref="G48" authorId="4">
      <text>
        <r>
          <rPr>
            <sz val="10"/>
            <rFont val="ＭＳ Ｐゴシック"/>
            <family val="3"/>
          </rPr>
          <t>H30.12.1～　ＯＧへ
津留
牧
高城
下郡北
大分東部</t>
        </r>
      </text>
    </comment>
    <comment ref="G49" authorId="4">
      <text>
        <r>
          <rPr>
            <sz val="10"/>
            <rFont val="ＭＳ Ｐゴシック"/>
            <family val="3"/>
          </rPr>
          <t>H30.12.1～　ＯＧへ
下郡
羽田藤の台
津留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Ｈ31.4～
椎迫(椎迫1-1組の
一部以外)を吸収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8" authorId="2">
      <text>
        <r>
          <rPr>
            <b/>
            <sz val="9"/>
            <rFont val="ＭＳ Ｐゴシック"/>
            <family val="3"/>
          </rPr>
          <t>Ｈ31.4～
南春日へ
(椎迫1-1組の一部は
西の台へ移譲)</t>
        </r>
      </text>
    </comment>
    <comment ref="J23" authorId="2">
      <text>
        <r>
          <rPr>
            <b/>
            <sz val="9"/>
            <rFont val="ＭＳ Ｐゴシック"/>
            <family val="3"/>
          </rPr>
          <t>H31.4～
椎迫1-1組の
一部を吸収</t>
        </r>
      </text>
    </comment>
    <comment ref="M25" authorId="4">
      <text>
        <r>
          <rPr>
            <b/>
            <sz val="9"/>
            <rFont val="ＭＳ Ｐゴシック"/>
            <family val="3"/>
          </rPr>
          <t>Ｈ31.4～
光吉北と統合し、
光吉南から店名変更</t>
        </r>
      </text>
    </comment>
    <comment ref="A9" authorId="4">
      <text>
        <r>
          <rPr>
            <b/>
            <sz val="9"/>
            <rFont val="ＭＳ Ｐゴシック"/>
            <family val="3"/>
          </rPr>
          <t>H31.4～
一部エリアを大分合同新聞
国分・緑ヶ丘へ委託し、
店名を荏隈・国分から変更</t>
        </r>
      </text>
    </comment>
    <comment ref="M19" authorId="4">
      <text>
        <r>
          <rPr>
            <b/>
            <sz val="9"/>
            <rFont val="ＭＳ Ｐゴシック"/>
            <family val="3"/>
          </rPr>
          <t>Ｈ31.4～
毎日新聞 荏隈の
一部エリアを受託</t>
        </r>
      </text>
    </comment>
    <comment ref="M28" authorId="4">
      <text>
        <r>
          <rPr>
            <b/>
            <sz val="9"/>
            <rFont val="ＭＳ Ｐゴシック"/>
            <family val="3"/>
          </rPr>
          <t>Ｒ.1.5.1
宮崎台鴛野へ吸収</t>
        </r>
      </text>
    </comment>
    <comment ref="M26" authorId="4">
      <text>
        <r>
          <rPr>
            <b/>
            <sz val="9"/>
            <rFont val="ＭＳ Ｐゴシック"/>
            <family val="3"/>
          </rPr>
          <t>Ｒ.1.5.1
宮崎台から店名変更
鴛野を統合</t>
        </r>
      </text>
    </comment>
    <comment ref="G15" authorId="4">
      <text>
        <r>
          <rPr>
            <b/>
            <sz val="9"/>
            <rFont val="ＭＳ Ｐゴシック"/>
            <family val="3"/>
          </rPr>
          <t>Ｒ1.6.1　新店　大道より190枚・大分中央より80枚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4">
      <text>
        <r>
          <rPr>
            <b/>
            <sz val="9"/>
            <rFont val="ＭＳ Ｐゴシック"/>
            <family val="3"/>
          </rPr>
          <t>Ｒ1.6.1　大道より340枚　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4">
      <text>
        <r>
          <rPr>
            <b/>
            <sz val="9"/>
            <rFont val="ＭＳ Ｐゴシック"/>
            <family val="3"/>
          </rPr>
          <t>Ｒ1.6.1　大分駅南（新）へ80枚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G39" authorId="0">
      <text>
        <r>
          <rPr>
            <sz val="9"/>
            <color indexed="14"/>
            <rFont val="ＭＳ Ｐゴシック"/>
            <family val="3"/>
          </rPr>
          <t>速見を店名変更</t>
        </r>
      </text>
    </comment>
    <comment ref="M10" authorId="1">
      <text>
        <r>
          <rPr>
            <sz val="9"/>
            <color indexed="10"/>
            <rFont val="ＭＳ Ｐゴシック"/>
            <family val="3"/>
          </rPr>
          <t>Ｈ２３．５より中須賀へ
１５０枚譲渡
Ｈ25/7/1～亀川浜田の一部を吸収
Ｈ26/11/1～大学通り　と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1">
      <text>
        <r>
          <rPr>
            <sz val="9"/>
            <color indexed="10"/>
            <rFont val="ＭＳ Ｐゴシック"/>
            <family val="3"/>
          </rPr>
          <t>Ｈ２２．４より、竹の内の一部を吸収
Ｈ２３．５より竹の内を
吸収</t>
        </r>
      </text>
    </comment>
    <comment ref="M14" authorId="1">
      <text>
        <r>
          <rPr>
            <b/>
            <sz val="9"/>
            <color indexed="10"/>
            <rFont val="ＭＳ Ｐゴシック"/>
            <family val="3"/>
          </rPr>
          <t>１１月１日より、若草・鶴見から店名変更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Ｈ２３．５より一部別府中央へ７００枚譲渡
Ｈ25.12.1～日経30枚含む</t>
        </r>
      </text>
    </comment>
    <comment ref="M15" authorId="1">
      <text>
        <r>
          <rPr>
            <sz val="9"/>
            <color indexed="10"/>
            <rFont val="ＭＳ Ｐゴシック"/>
            <family val="3"/>
          </rPr>
          <t>Ｈ２２．４より、南立石の一部を吸収
Ｈ２３．５より南立石から２００枚吸収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Ｈ２３．５より南立石から
１００枚吸収</t>
        </r>
        <r>
          <rPr>
            <sz val="9"/>
            <rFont val="ＭＳ Ｐゴシック"/>
            <family val="3"/>
          </rPr>
          <t xml:space="preserve">
</t>
        </r>
      </text>
    </comment>
    <comment ref="M22" authorId="1">
      <text>
        <r>
          <rPr>
            <sz val="9"/>
            <color indexed="10"/>
            <rFont val="ＭＳ Ｐゴシック"/>
            <family val="3"/>
          </rPr>
          <t>Ｈ２０．１より　浜町と海門寺が統合して店名変更
Ｈ２３．５より若草から９５０
枚吸収</t>
        </r>
      </text>
    </comment>
    <comment ref="M39" authorId="2">
      <text>
        <r>
          <rPr>
            <sz val="9"/>
            <rFont val="ＭＳ Ｐゴシック"/>
            <family val="3"/>
          </rPr>
          <t xml:space="preserve">24/5～豊岡支店を吸収
</t>
        </r>
      </text>
    </comment>
    <comment ref="M13" authorId="2">
      <text>
        <r>
          <rPr>
            <sz val="9"/>
            <color indexed="10"/>
            <rFont val="ＭＳ Ｐゴシック"/>
            <family val="3"/>
          </rPr>
          <t>中須賀支店を吸収し店名を北石垣から別府北部へ変更
Ｈ26/11/1～別府石垣　と店名変更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2">
      <text>
        <r>
          <rPr>
            <sz val="9"/>
            <color indexed="10"/>
            <rFont val="ＭＳ Ｐゴシック"/>
            <family val="3"/>
          </rPr>
          <t>Ｈ25/7/1～亀川浜田の一部を吸収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3" authorId="1">
      <text>
        <r>
          <rPr>
            <sz val="10"/>
            <rFont val="ＭＳ Ｐゴシック"/>
            <family val="3"/>
          </rPr>
          <t>26/9/1～読売20枚含む</t>
        </r>
        <r>
          <rPr>
            <sz val="9"/>
            <rFont val="ＭＳ Ｐゴシック"/>
            <family val="3"/>
          </rPr>
          <t xml:space="preserve">
</t>
        </r>
      </text>
    </comment>
    <comment ref="G50" authorId="3">
      <text>
        <r>
          <rPr>
            <sz val="9"/>
            <rFont val="ＭＳ Ｐゴシック"/>
            <family val="3"/>
          </rPr>
          <t>H29.3より
湯布院東部（OG）、
湯布院西部（OG）へ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D60" authorId="0">
      <text>
        <r>
          <rPr>
            <sz val="9"/>
            <rFont val="ＭＳ Ｐゴシック"/>
            <family val="3"/>
          </rPr>
          <t>Ｈ31.3～
毎日10枚含む真玉地区を、大分合同真玉へ移管</t>
        </r>
      </text>
    </comment>
    <comment ref="A34" authorId="1">
      <text>
        <r>
          <rPr>
            <sz val="9"/>
            <rFont val="ＭＳ Ｐゴシック"/>
            <family val="3"/>
          </rPr>
          <t xml:space="preserve">中津北部を吸収
</t>
        </r>
      </text>
    </comment>
    <comment ref="J20" authorId="1">
      <text>
        <r>
          <rPr>
            <sz val="9"/>
            <rFont val="ＭＳ Ｐゴシック"/>
            <family val="3"/>
          </rPr>
          <t xml:space="preserve">毎日善光寺
</t>
        </r>
      </text>
    </comment>
    <comment ref="J21" authorId="1">
      <text>
        <r>
          <rPr>
            <sz val="9"/>
            <rFont val="ＭＳ Ｐゴシック"/>
            <family val="3"/>
          </rPr>
          <t xml:space="preserve">毎日法鏡寺
</t>
        </r>
      </text>
    </comment>
    <comment ref="M48" authorId="2">
      <text>
        <r>
          <rPr>
            <sz val="9"/>
            <rFont val="ＭＳ Ｐゴシック"/>
            <family val="3"/>
          </rPr>
          <t>Ｈ25/2/1～朝日守実を
吸収
H28/2/1～一部を合同・玖珠へ移譲</t>
        </r>
      </text>
    </comment>
    <comment ref="M20" authorId="1">
      <text>
        <r>
          <rPr>
            <sz val="9"/>
            <rFont val="ＭＳ Ｐゴシック"/>
            <family val="3"/>
          </rPr>
          <t>Ｈ26/2/1～朝日院内を吸収
H28/5/1～読売院内を吸収
H29/12/1～朝日円座を吸収</t>
        </r>
      </text>
    </comment>
    <comment ref="D15" authorId="3">
      <text>
        <r>
          <rPr>
            <sz val="9"/>
            <rFont val="ＭＳ Ｐゴシック"/>
            <family val="3"/>
          </rPr>
          <t>Ｈ28.12～
宇佐、高田へ分割</t>
        </r>
      </text>
    </comment>
    <comment ref="D11" authorId="3">
      <text>
        <r>
          <rPr>
            <sz val="9"/>
            <rFont val="ＭＳ Ｐゴシック"/>
            <family val="3"/>
          </rPr>
          <t xml:space="preserve">Ｈ28.12～
北馬城の一部を吸収
</t>
        </r>
        <r>
          <rPr>
            <b/>
            <sz val="9"/>
            <rFont val="ＭＳ Ｐゴシック"/>
            <family val="3"/>
          </rPr>
          <t>Ｈ31.4～
長洲へ統合</t>
        </r>
      </text>
    </comment>
    <comment ref="J23" authorId="3">
      <text>
        <r>
          <rPr>
            <sz val="9"/>
            <rFont val="ＭＳ Ｐゴシック"/>
            <family val="3"/>
          </rPr>
          <t>Ｈ28.12～
北馬城(A)の一部を吸収</t>
        </r>
      </text>
    </comment>
    <comment ref="J68" authorId="3">
      <text>
        <r>
          <rPr>
            <sz val="9"/>
            <rFont val="ＭＳ Ｐゴシック"/>
            <family val="3"/>
          </rPr>
          <t>Ｈ28.12～
北馬城(A)の一部を吸収</t>
        </r>
      </text>
    </comment>
    <comment ref="D21" authorId="0">
      <text>
        <r>
          <rPr>
            <sz val="9"/>
            <rFont val="ＭＳ Ｐゴシック"/>
            <family val="3"/>
          </rPr>
          <t>南院内を店名変更
Ｈ26.2.1～合同院内へ</t>
        </r>
      </text>
    </comment>
    <comment ref="D20" authorId="3">
      <text>
        <r>
          <rPr>
            <sz val="9"/>
            <rFont val="ＭＳ Ｐゴシック"/>
            <family val="3"/>
          </rPr>
          <t>Ｈ29.12.1～合同院内へ</t>
        </r>
      </text>
    </comment>
    <comment ref="J22" authorId="3">
      <text>
        <r>
          <rPr>
            <b/>
            <sz val="11"/>
            <rFont val="ＭＳ Ｐゴシック"/>
            <family val="3"/>
          </rPr>
          <t>Ｈ30.12.1～
Ｎ ⇒ Ａに変更</t>
        </r>
      </text>
    </comment>
    <comment ref="M68" authorId="3">
      <text>
        <r>
          <rPr>
            <sz val="9"/>
            <rFont val="ＭＳ Ｐゴシック"/>
            <family val="3"/>
          </rPr>
          <t>H31.3～
毎日真玉10枚含む、
真玉エリアを朝日高田より移管
Ｒ1.7.1～
西日本新聞　高田より真玉地区の20枚を移譲</t>
        </r>
      </text>
    </comment>
    <comment ref="M67" authorId="3">
      <text>
        <r>
          <rPr>
            <sz val="9"/>
            <rFont val="ＭＳ Ｐゴシック"/>
            <family val="3"/>
          </rPr>
          <t>Ｈ31.3～
朝日香々地より移管</t>
        </r>
      </text>
    </comment>
    <comment ref="D67" authorId="3">
      <text>
        <r>
          <rPr>
            <sz val="9"/>
            <rFont val="ＭＳ Ｐゴシック"/>
            <family val="3"/>
          </rPr>
          <t>Ｈ31.3～
大分合同香々地へ移管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Ｈ31.4～
駅川、善光寺、柳ヶ浦を統合し、四日市から店名変更</t>
        </r>
      </text>
    </comment>
    <comment ref="D14" authorId="3">
      <text>
        <r>
          <rPr>
            <b/>
            <sz val="9"/>
            <rFont val="ＭＳ Ｐゴシック"/>
            <family val="3"/>
          </rPr>
          <t>Ｈ31.4～
宇佐を吸収し、
長洲から店名変更</t>
        </r>
      </text>
    </comment>
    <comment ref="A43" authorId="3">
      <text>
        <r>
          <rPr>
            <b/>
            <sz val="9"/>
            <rFont val="ＭＳ Ｐゴシック"/>
            <family val="3"/>
          </rPr>
          <t>Ｒ1.6～
大分合同　洞門へ移管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3">
      <text>
        <r>
          <rPr>
            <b/>
            <sz val="9"/>
            <rFont val="ＭＳ Ｐゴシック"/>
            <family val="3"/>
          </rPr>
          <t>Ｒ1.6～
毎日新聞　羅漢寺を
吸収　50部</t>
        </r>
      </text>
    </comment>
    <comment ref="J60" authorId="1">
      <text>
        <r>
          <rPr>
            <b/>
            <sz val="9"/>
            <rFont val="ＭＳ Ｐゴシック"/>
            <family val="3"/>
          </rPr>
          <t>R1.7.1～
真玉エリア　20枚を大分合同　真玉へ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Windows XP Mode</author>
    <author>PC-222_k-fujisao</author>
  </authors>
  <commentList>
    <comment ref="M18" authorId="0">
      <text>
        <r>
          <rPr>
            <sz val="9"/>
            <color indexed="10"/>
            <rFont val="ＭＳ Ｐゴシック"/>
            <family val="3"/>
          </rPr>
          <t>Ｈ２２．４より、毎日安岐分１１０枚含む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Ｈ２２．４より、毎日安岐分２１０枚含む</t>
        </r>
      </text>
    </comment>
    <comment ref="M48" authorId="0">
      <text>
        <r>
          <rPr>
            <sz val="9"/>
            <color indexed="10"/>
            <rFont val="ＭＳ Ｐゴシック"/>
            <family val="3"/>
          </rPr>
          <t>Ｈ２２．４より、日田西部を吸収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Ｈ２２．４より、杵築東部を吸収
</t>
        </r>
        <r>
          <rPr>
            <b/>
            <sz val="9"/>
            <rFont val="ＭＳ Ｐゴシック"/>
            <family val="3"/>
          </rPr>
          <t>Ｈ30.4～
熊野地区を杵築へ移譲
Ｒ1.8.1～
朝日新聞270部・毎日新聞10部を
譲り受ける（Ａ杵築・Ｍ杵築）</t>
        </r>
      </text>
    </comment>
    <comment ref="D30" authorId="0">
      <text>
        <r>
          <rPr>
            <sz val="9"/>
            <rFont val="ＭＳ Ｐゴシック"/>
            <family val="3"/>
          </rPr>
          <t>西日本20枚含む
Ｒ1.8.1～
廃店に付き、890部（内20部　西日本）を大分合同新聞の3販売店へ移管</t>
        </r>
      </text>
    </comment>
    <comment ref="A16" authorId="0">
      <text>
        <r>
          <rPr>
            <sz val="9"/>
            <rFont val="ＭＳ Ｐゴシック"/>
            <family val="3"/>
          </rPr>
          <t xml:space="preserve">西日本20枚含む
</t>
        </r>
      </text>
    </comment>
    <comment ref="M8" authorId="1">
      <text>
        <r>
          <rPr>
            <sz val="9"/>
            <rFont val="ＭＳ Ｐゴシック"/>
            <family val="3"/>
          </rPr>
          <t xml:space="preserve">Ｈ24/7/1～
西日本新聞を吸収
</t>
        </r>
      </text>
    </comment>
    <comment ref="J47" authorId="1">
      <text>
        <r>
          <rPr>
            <sz val="9"/>
            <rFont val="ＭＳ Ｐゴシック"/>
            <family val="3"/>
          </rPr>
          <t xml:space="preserve">日経40枚含む
</t>
        </r>
      </text>
    </comment>
    <comment ref="M68" authorId="0">
      <text>
        <r>
          <rPr>
            <sz val="9"/>
            <rFont val="ＭＳ Ｐゴシック"/>
            <family val="3"/>
          </rPr>
          <t xml:space="preserve">H28/2/1～合同・守実（中津）より一部吸収
</t>
        </r>
        <r>
          <rPr>
            <b/>
            <sz val="9"/>
            <rFont val="ＭＳ Ｐゴシック"/>
            <family val="3"/>
          </rPr>
          <t>H30.8月～
西日本・玖珠の一部を吸収
朝日・森の一部を吸収
毎日70含む</t>
        </r>
      </text>
    </comment>
    <comment ref="J68" authorId="0">
      <text>
        <r>
          <rPr>
            <b/>
            <sz val="9"/>
            <rFont val="ＭＳ Ｐゴシック"/>
            <family val="3"/>
          </rPr>
          <t>Ｈ30.8～
大分合同玖珠、北山田、塚脇、恵良、中村へ移譲</t>
        </r>
      </text>
    </comment>
    <comment ref="G68" authorId="2">
      <text>
        <r>
          <rPr>
            <sz val="9"/>
            <rFont val="ＭＳ Ｐゴシック"/>
            <family val="3"/>
          </rPr>
          <t>H29.04～　廃店
OG塚脇、OG玖珠、
OG中村へ移譲</t>
        </r>
      </text>
    </comment>
    <comment ref="M69" authorId="2">
      <text>
        <r>
          <rPr>
            <b/>
            <sz val="9"/>
            <rFont val="ＭＳ Ｐゴシック"/>
            <family val="3"/>
          </rPr>
          <t>H30.8月～
西日本・玖珠の一部を吸収
毎日10含む</t>
        </r>
      </text>
    </comment>
    <comment ref="M70" authorId="2">
      <text>
        <r>
          <rPr>
            <b/>
            <sz val="9"/>
            <rFont val="ＭＳ Ｐゴシック"/>
            <family val="3"/>
          </rPr>
          <t>H30.8月～
西日本・玖珠の一部を吸収
朝日・森の一部を吸収
毎日50含む</t>
        </r>
      </text>
    </comment>
    <comment ref="M71" authorId="2">
      <text>
        <r>
          <rPr>
            <b/>
            <sz val="9"/>
            <rFont val="ＭＳ Ｐゴシック"/>
            <family val="3"/>
          </rPr>
          <t>H30.8月～
西日本・玖珠の一部を吸収</t>
        </r>
      </text>
    </comment>
    <comment ref="M72" authorId="2">
      <text>
        <r>
          <rPr>
            <b/>
            <sz val="9"/>
            <rFont val="ＭＳ Ｐゴシック"/>
            <family val="3"/>
          </rPr>
          <t>H30.8月～
西日本・玖珠の一部を吸収</t>
        </r>
      </text>
    </comment>
    <comment ref="D68" authorId="2">
      <text>
        <r>
          <rPr>
            <b/>
            <sz val="9"/>
            <rFont val="ＭＳ Ｐゴシック"/>
            <family val="3"/>
          </rPr>
          <t>H30.8～
大分合同玖珠、塚脇へ移譲</t>
        </r>
      </text>
    </comment>
    <comment ref="J22" authorId="2">
      <text>
        <r>
          <rPr>
            <b/>
            <sz val="9"/>
            <rFont val="ＭＳ Ｐゴシック"/>
            <family val="3"/>
          </rPr>
          <t xml:space="preserve">Ｒ.1.5.1
武蔵北部へ吸収
（武蔵北・旭日）
</t>
        </r>
      </text>
    </comment>
    <comment ref="M17" authorId="2">
      <text>
        <r>
          <rPr>
            <b/>
            <sz val="9"/>
            <rFont val="ＭＳ Ｐゴシック"/>
            <family val="3"/>
          </rPr>
          <t>Ｒ.1.5.1
旭日販売店を統合
武蔵北部より店名変更</t>
        </r>
      </text>
    </comment>
    <comment ref="A30" authorId="0">
      <text>
        <r>
          <rPr>
            <b/>
            <sz val="9"/>
            <rFont val="ＭＳ Ｐゴシック"/>
            <family val="3"/>
          </rPr>
          <t>Ｒ1.8.1～
朝日新聞　杵築販売店の廃店に伴い、60部を大分合同の3販売店へ移管</t>
        </r>
      </text>
    </comment>
    <comment ref="J31" authorId="0">
      <text>
        <r>
          <rPr>
            <b/>
            <sz val="9"/>
            <rFont val="ＭＳ Ｐゴシック"/>
            <family val="3"/>
          </rPr>
          <t>Ｒ1.8.1～
朝日新聞300部・毎日新聞30部・西日本20部を
譲り受ける（Ａ杵築・Ｍ杵築）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0">
      <text>
        <r>
          <rPr>
            <b/>
            <sz val="9"/>
            <rFont val="ＭＳ Ｐゴシック"/>
            <family val="3"/>
          </rPr>
          <t>Ｒ1.8.1～
朝日新聞300部・毎日新聞20部を
譲り受ける（Ａ杵築・Ｍ杵築）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D51" authorId="0">
      <text>
        <r>
          <rPr>
            <sz val="9"/>
            <rFont val="ＭＳ Ｐゴシック"/>
            <family val="3"/>
          </rPr>
          <t xml:space="preserve">H31.3～
一部エリアを大分合同
「海辺下ノ江」へ移管
</t>
        </r>
        <r>
          <rPr>
            <b/>
            <sz val="9"/>
            <rFont val="ＭＳ Ｐゴシック"/>
            <family val="3"/>
          </rPr>
          <t>Ｈ31.4～
熊﨑を吸収</t>
        </r>
      </text>
    </comment>
    <comment ref="M63" authorId="1">
      <text>
        <r>
          <rPr>
            <sz val="9"/>
            <color indexed="10"/>
            <rFont val="ＭＳ Ｐゴシック"/>
            <family val="3"/>
          </rPr>
          <t>Ｈ１９．４より　野津戸上を吸収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1" authorId="0">
      <text>
        <r>
          <rPr>
            <b/>
            <sz val="9"/>
            <rFont val="ＭＳ Ｐゴシック"/>
            <family val="3"/>
          </rPr>
          <t>Ｈ31.4～
熊﨑（A）を吸収</t>
        </r>
      </text>
    </comment>
    <comment ref="M56" authorId="1">
      <text>
        <r>
          <rPr>
            <sz val="9"/>
            <color indexed="10"/>
            <rFont val="ＭＳ Ｐゴシック"/>
            <family val="3"/>
          </rPr>
          <t xml:space="preserve">Ｈ２２．１より、臼杵千代田の一部を吸収
</t>
        </r>
        <r>
          <rPr>
            <sz val="9"/>
            <rFont val="ＭＳ Ｐゴシック"/>
            <family val="3"/>
          </rPr>
          <t>Ｒ1.8.1～南津留を吸収</t>
        </r>
      </text>
    </comment>
    <comment ref="M57" authorId="1">
      <text>
        <r>
          <rPr>
            <sz val="9"/>
            <color indexed="10"/>
            <rFont val="ＭＳ Ｐゴシック"/>
            <family val="3"/>
          </rPr>
          <t>Ｈ２２．１より、臼杵千代田の一部を吸収</t>
        </r>
      </text>
    </comment>
    <comment ref="M53" authorId="1">
      <text>
        <r>
          <rPr>
            <b/>
            <sz val="9"/>
            <rFont val="ＭＳ Ｐゴシック"/>
            <family val="3"/>
          </rPr>
          <t>Ｈ31.3～
朝日臼杵より
一部エリアを移管</t>
        </r>
      </text>
    </comment>
    <comment ref="D27" authorId="1">
      <text>
        <r>
          <rPr>
            <sz val="9"/>
            <rFont val="ＭＳ Ｐゴシック"/>
            <family val="3"/>
          </rPr>
          <t xml:space="preserve">玉来を吸収
</t>
        </r>
      </text>
    </comment>
    <comment ref="M27" authorId="1">
      <text>
        <r>
          <rPr>
            <sz val="9"/>
            <rFont val="ＭＳ Ｐゴシック"/>
            <family val="3"/>
          </rPr>
          <t xml:space="preserve">Ｈ22.12～
玉来を統合。玉来毎日60枚含む
Ｈ23.5～
毎日50枚含む（竹田）
毎日40枚含む（玉来）
</t>
        </r>
        <r>
          <rPr>
            <b/>
            <sz val="9"/>
            <rFont val="ＭＳ Ｐゴシック"/>
            <family val="3"/>
          </rPr>
          <t>Ｈ31.4～
入田の一部を吸収</t>
        </r>
      </text>
    </comment>
    <comment ref="M36" authorId="1">
      <text>
        <r>
          <rPr>
            <b/>
            <sz val="9"/>
            <rFont val="ＭＳ Ｐゴシック"/>
            <family val="3"/>
          </rPr>
          <t>H28.3～　都野販売店を吸収</t>
        </r>
      </text>
    </comment>
    <comment ref="M62" authorId="1">
      <text>
        <r>
          <rPr>
            <sz val="9"/>
            <rFont val="ＭＳ Ｐゴシック"/>
            <family val="3"/>
          </rPr>
          <t xml:space="preserve">H28.4より川登販売店吸収、販売店名を変更
</t>
        </r>
      </text>
    </comment>
    <comment ref="M16" authorId="0">
      <text>
        <r>
          <rPr>
            <sz val="9"/>
            <rFont val="ＭＳ Ｐゴシック"/>
            <family val="3"/>
          </rPr>
          <t>緒方南部を吸収</t>
        </r>
        <r>
          <rPr>
            <sz val="9"/>
            <color indexed="14"/>
            <rFont val="ＭＳ Ｐゴシック"/>
            <family val="3"/>
          </rPr>
          <t xml:space="preserve">
Ｈ２１．１２より、毎日分１８０枚含む
Ｈ25/7/1～朝日140枚
</t>
        </r>
      </text>
    </comment>
    <comment ref="M17" authorId="1">
      <text>
        <r>
          <rPr>
            <sz val="9"/>
            <color indexed="10"/>
            <rFont val="ＭＳ Ｐゴシック"/>
            <family val="3"/>
          </rPr>
          <t xml:space="preserve">Ｈ２１．１２より、毎日分７０枚含む
Ｈ25/7/1～朝日30枚
</t>
        </r>
      </text>
    </comment>
    <comment ref="M14" authorId="2">
      <text>
        <r>
          <rPr>
            <sz val="9"/>
            <rFont val="ＭＳ Ｐゴシック"/>
            <family val="3"/>
          </rPr>
          <t xml:space="preserve">三重を吸収し新、三重店に店名変更（旧三重東部西部）
</t>
        </r>
      </text>
    </comment>
    <comment ref="G35" authorId="3">
      <text>
        <r>
          <rPr>
            <sz val="11"/>
            <rFont val="ＭＳ Ｐゴシック"/>
            <family val="3"/>
          </rPr>
          <t>H29.4～
大分合同　荻＊へ統合</t>
        </r>
      </text>
    </comment>
    <comment ref="G28" authorId="3">
      <text>
        <r>
          <rPr>
            <sz val="9"/>
            <rFont val="ＭＳ Ｐゴシック"/>
            <family val="3"/>
          </rPr>
          <t xml:space="preserve">H29.5.1～
一部地域（30部）を
OG荻＊へ譲渡
</t>
        </r>
        <r>
          <rPr>
            <sz val="9"/>
            <color indexed="10"/>
            <rFont val="ＭＳ Ｐゴシック"/>
            <family val="3"/>
          </rPr>
          <t xml:space="preserve">
H29.9.1～
一部地域（90部）を
OG城原と入田へ譲渡</t>
        </r>
      </text>
    </comment>
    <comment ref="M37" authorId="3">
      <text>
        <r>
          <rPr>
            <sz val="9"/>
            <rFont val="ＭＳ Ｐゴシック"/>
            <family val="3"/>
          </rPr>
          <t xml:space="preserve">H29.5.1～
菅生地区（30部）を
YY玉来から移譲
</t>
        </r>
        <r>
          <rPr>
            <b/>
            <sz val="9"/>
            <rFont val="ＭＳ Ｐゴシック"/>
            <family val="3"/>
          </rPr>
          <t>Ｈ31.4～
入田の一部を吸収</t>
        </r>
      </text>
    </comment>
    <comment ref="M28" authorId="3">
      <text>
        <r>
          <rPr>
            <sz val="9"/>
            <color indexed="10"/>
            <rFont val="ＭＳ Ｐゴシック"/>
            <family val="3"/>
          </rPr>
          <t>Ｈ29.9.1～
YY玉来の一部を吸収</t>
        </r>
      </text>
    </comment>
    <comment ref="M29" authorId="3">
      <text>
        <r>
          <rPr>
            <sz val="9"/>
            <rFont val="ＭＳ Ｐゴシック"/>
            <family val="3"/>
          </rPr>
          <t>Ｈ29.9.1～
YY玉来の一部を吸収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
Ｈ31.4～
竹田玉来と荻へ分割</t>
        </r>
      </text>
    </comment>
    <comment ref="D8" authorId="1">
      <text>
        <r>
          <rPr>
            <b/>
            <sz val="9"/>
            <rFont val="ＭＳ Ｐゴシック"/>
            <family val="3"/>
          </rPr>
          <t>Ｈ29.10.5より光吉・敷戸販売店から40枚吸収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3">
      <text>
        <r>
          <rPr>
            <b/>
            <sz val="9"/>
            <rFont val="ＭＳ Ｐゴシック"/>
            <family val="3"/>
          </rPr>
          <t>Ｈ３１.０２～
毎日１０枚
朝日２０枚
読売６０枚　含む</t>
        </r>
      </text>
    </comment>
    <comment ref="M9" authorId="3">
      <text>
        <r>
          <rPr>
            <b/>
            <sz val="9"/>
            <rFont val="ＭＳ Ｐゴシック"/>
            <family val="3"/>
          </rPr>
          <t>Ｈ３１.０２～
毎日　２０枚
朝日　４０枚
読売１００枚　含む</t>
        </r>
      </text>
    </comment>
    <comment ref="A9" authorId="3">
      <text>
        <r>
          <rPr>
            <b/>
            <sz val="9"/>
            <rFont val="ＭＳ Ｐゴシック"/>
            <family val="3"/>
          </rPr>
          <t>Ｈ30.2～
大分合同新聞へ移譲
（30枚）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Ｈ30.2～
大分合同新聞へ移譲
（60枚）</t>
        </r>
      </text>
    </comment>
    <comment ref="G9" authorId="3">
      <text>
        <r>
          <rPr>
            <b/>
            <sz val="9"/>
            <rFont val="ＭＳ Ｐゴシック"/>
            <family val="3"/>
          </rPr>
          <t>Ｈ30.2～
大分合同新聞へ移譲
（160枚）</t>
        </r>
      </text>
    </comment>
    <comment ref="D52" authorId="3">
      <text>
        <r>
          <rPr>
            <b/>
            <sz val="9"/>
            <rFont val="ＭＳ Ｐゴシック"/>
            <family val="3"/>
          </rPr>
          <t>Ｈ31.3～
大分合同「佐志生」へ移管</t>
        </r>
      </text>
    </comment>
    <comment ref="M51" authorId="3">
      <text>
        <r>
          <rPr>
            <b/>
            <sz val="9"/>
            <rFont val="ＭＳ Ｐゴシック"/>
            <family val="3"/>
          </rPr>
          <t>Ｈ31.3～
朝日佐志生より移管</t>
        </r>
      </text>
    </comment>
    <comment ref="D53" authorId="3">
      <text>
        <r>
          <rPr>
            <b/>
            <sz val="9"/>
            <rFont val="ＭＳ Ｐゴシック"/>
            <family val="3"/>
          </rPr>
          <t>Ｈ31.4～
臼杵へ統合</t>
        </r>
      </text>
    </comment>
    <comment ref="J52" authorId="3">
      <text>
        <r>
          <rPr>
            <b/>
            <sz val="9"/>
            <rFont val="ＭＳ Ｐゴシック"/>
            <family val="3"/>
          </rPr>
          <t>Ｈ31.4～
臼杵へ統合</t>
        </r>
      </text>
    </comment>
    <comment ref="M54" authorId="1">
      <text>
        <r>
          <rPr>
            <sz val="9"/>
            <rFont val="ＭＳ Ｐゴシック"/>
            <family val="3"/>
          </rPr>
          <t xml:space="preserve">Ｒ1.8.1～
臼杵中央へ統合
370部
</t>
        </r>
      </text>
    </comment>
  </commentList>
</comments>
</file>

<file path=xl/comments6.xml><?xml version="1.0" encoding="utf-8"?>
<comments xmlns="http://schemas.openxmlformats.org/spreadsheetml/2006/main">
  <authors>
    <author>Windows XP Mode</author>
    <author>荒尾日出夫</author>
    <author>MNOC_USER</author>
    <author>PC-222_k-fujisao</author>
  </authors>
  <commentList>
    <comment ref="D27" authorId="0">
      <text>
        <r>
          <rPr>
            <sz val="9"/>
            <rFont val="ＭＳ Ｐゴシック"/>
            <family val="3"/>
          </rPr>
          <t xml:space="preserve">Ｈ25/7/1～西日本110枚を吸収
</t>
        </r>
      </text>
    </comment>
    <comment ref="D28" authorId="0">
      <text>
        <r>
          <rPr>
            <b/>
            <sz val="9"/>
            <rFont val="ＭＳ Ｐゴシック"/>
            <family val="3"/>
          </rPr>
          <t>H31.4～
鶴見・米水津・蒲江地区を
合同へ移譲</t>
        </r>
      </text>
    </comment>
    <comment ref="M42" authorId="1">
      <text>
        <r>
          <rPr>
            <sz val="9"/>
            <rFont val="ＭＳ Ｐゴシック"/>
            <family val="3"/>
          </rPr>
          <t xml:space="preserve">Ｈ28.7.1より
切畑を吸収して
上野から店名変更
</t>
        </r>
        <r>
          <rPr>
            <b/>
            <sz val="9"/>
            <rFont val="ＭＳ Ｐゴシック"/>
            <family val="3"/>
          </rPr>
          <t>H30.8～
朝日・佐伯中央より、
該当エリアを吸収</t>
        </r>
      </text>
    </comment>
    <comment ref="M28" authorId="2">
      <text>
        <r>
          <rPr>
            <sz val="9"/>
            <color indexed="14"/>
            <rFont val="ＭＳ Ｐゴシック"/>
            <family val="3"/>
          </rPr>
          <t>佐伯佐藤から店名変更</t>
        </r>
        <r>
          <rPr>
            <sz val="9"/>
            <rFont val="ＭＳ Ｐゴシック"/>
            <family val="3"/>
          </rPr>
          <t xml:space="preserve">
H29.7～塩屋販売店の一部吸収
大入島・大島200部</t>
        </r>
      </text>
    </comment>
    <comment ref="M30" authorId="2">
      <text>
        <r>
          <rPr>
            <b/>
            <sz val="9"/>
            <rFont val="ＭＳ Ｐゴシック"/>
            <family val="3"/>
          </rPr>
          <t>H29.7～塩屋販売店の一部吸収</t>
        </r>
      </text>
    </comment>
    <comment ref="G28" authorId="3">
      <text>
        <r>
          <rPr>
            <b/>
            <sz val="9"/>
            <rFont val="ＭＳ Ｐゴシック"/>
            <family val="3"/>
          </rPr>
          <t>H29.12.7～
佐伯岩倉から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47" authorId="3">
      <text>
        <r>
          <rPr>
            <b/>
            <sz val="9"/>
            <rFont val="ＭＳ Ｐゴシック"/>
            <family val="3"/>
          </rPr>
          <t>H30.8～
朝日・佐伯中央より、
該当エリアを吸収</t>
        </r>
      </text>
    </comment>
    <comment ref="M31" authorId="2">
      <text>
        <r>
          <rPr>
            <b/>
            <sz val="9"/>
            <rFont val="ＭＳ Ｐゴシック"/>
            <family val="3"/>
          </rPr>
          <t>H31.4～
朝日・日経の鶴見地区を吸収</t>
        </r>
      </text>
    </comment>
    <comment ref="J43" authorId="2">
      <text>
        <r>
          <rPr>
            <b/>
            <sz val="9"/>
            <rFont val="ＭＳ Ｐゴシック"/>
            <family val="3"/>
          </rPr>
          <t>H31.4～
鶴見・米水津・蒲江地区を合同へ移譲</t>
        </r>
      </text>
    </comment>
    <comment ref="M46" authorId="2">
      <text>
        <r>
          <rPr>
            <sz val="9"/>
            <rFont val="ＭＳ Ｐゴシック"/>
            <family val="3"/>
          </rPr>
          <t xml:space="preserve">深島6～7部
</t>
        </r>
        <r>
          <rPr>
            <b/>
            <sz val="9"/>
            <rFont val="ＭＳ Ｐゴシック"/>
            <family val="3"/>
          </rPr>
          <t>H31.4～
朝日の蒲江地区を吸収</t>
        </r>
      </text>
    </comment>
    <comment ref="M48" authorId="2">
      <text>
        <r>
          <rPr>
            <b/>
            <sz val="9"/>
            <rFont val="ＭＳ Ｐゴシック"/>
            <family val="3"/>
          </rPr>
          <t>H31.4～
朝日・日経の米水津地区
を吸収</t>
        </r>
      </text>
    </comment>
  </commentList>
</comments>
</file>

<file path=xl/sharedStrings.xml><?xml version="1.0" encoding="utf-8"?>
<sst xmlns="http://schemas.openxmlformats.org/spreadsheetml/2006/main" count="1169" uniqueCount="518">
  <si>
    <t>サイズ</t>
  </si>
  <si>
    <t>(地区部数)</t>
  </si>
  <si>
    <t>(折込数)</t>
  </si>
  <si>
    <t>販売店名</t>
  </si>
  <si>
    <t>大分中央</t>
  </si>
  <si>
    <t>大分西部</t>
  </si>
  <si>
    <t>大分東部</t>
  </si>
  <si>
    <t>大道</t>
  </si>
  <si>
    <t>滝尾</t>
  </si>
  <si>
    <t>南春日</t>
  </si>
  <si>
    <t>浜町</t>
  </si>
  <si>
    <t>南大分</t>
  </si>
  <si>
    <t>津留</t>
  </si>
  <si>
    <t>古国府</t>
  </si>
  <si>
    <t>明野</t>
  </si>
  <si>
    <t>泉町</t>
  </si>
  <si>
    <t>舞鶴</t>
  </si>
  <si>
    <t>三浦</t>
  </si>
  <si>
    <t>上野ヶ丘</t>
  </si>
  <si>
    <t>畑中</t>
  </si>
  <si>
    <t>羽屋</t>
  </si>
  <si>
    <t>明野南部</t>
  </si>
  <si>
    <t>花高松</t>
  </si>
  <si>
    <t>地区合計</t>
  </si>
  <si>
    <t>明野東部</t>
  </si>
  <si>
    <t>宗方</t>
  </si>
  <si>
    <t>明治</t>
  </si>
  <si>
    <t>稙田</t>
  </si>
  <si>
    <t>鶴崎</t>
  </si>
  <si>
    <t>賀来</t>
  </si>
  <si>
    <t>森町</t>
  </si>
  <si>
    <t>大在</t>
  </si>
  <si>
    <t>坂ノ市</t>
  </si>
  <si>
    <t>寒田</t>
  </si>
  <si>
    <t>光吉</t>
  </si>
  <si>
    <t>鶴崎森町</t>
  </si>
  <si>
    <t>小池原</t>
  </si>
  <si>
    <t>稙田西部</t>
  </si>
  <si>
    <t>戸次</t>
  </si>
  <si>
    <t>戸次・宮崎＊</t>
  </si>
  <si>
    <t>吉野＊</t>
  </si>
  <si>
    <t>別保</t>
  </si>
  <si>
    <t>松岡＊</t>
  </si>
  <si>
    <t>別府中央</t>
  </si>
  <si>
    <t>石垣</t>
  </si>
  <si>
    <t>亀川駅前</t>
  </si>
  <si>
    <t>別府南部</t>
  </si>
  <si>
    <t>別府西部</t>
  </si>
  <si>
    <t>亀川四ノ湯</t>
  </si>
  <si>
    <t>鉄輪</t>
  </si>
  <si>
    <t>上人</t>
  </si>
  <si>
    <t>上人町</t>
  </si>
  <si>
    <t>荘園</t>
  </si>
  <si>
    <t>亀川</t>
  </si>
  <si>
    <t>流川</t>
  </si>
  <si>
    <t>南石垣</t>
  </si>
  <si>
    <t>鶴見</t>
  </si>
  <si>
    <t>実相寺</t>
  </si>
  <si>
    <t>東荘園</t>
  </si>
  <si>
    <t>山の手</t>
  </si>
  <si>
    <t>東山</t>
  </si>
  <si>
    <t>野口</t>
  </si>
  <si>
    <t>速見郡</t>
  </si>
  <si>
    <t>日出</t>
  </si>
  <si>
    <t>湯布院</t>
  </si>
  <si>
    <t>野津原＊</t>
  </si>
  <si>
    <t>今市＊</t>
  </si>
  <si>
    <t>挟間学園台</t>
  </si>
  <si>
    <t>向の原＊</t>
  </si>
  <si>
    <t>小野屋＊</t>
  </si>
  <si>
    <t>庄内＊</t>
  </si>
  <si>
    <t>湯平＊</t>
  </si>
  <si>
    <t>湯布院西部＊</t>
  </si>
  <si>
    <t>阿蘇野</t>
  </si>
  <si>
    <t>羅漢寺</t>
  </si>
  <si>
    <t>三光</t>
  </si>
  <si>
    <t>上ノ原＊</t>
  </si>
  <si>
    <t>真坂</t>
  </si>
  <si>
    <t>真坂＊</t>
  </si>
  <si>
    <t>洞門＊</t>
  </si>
  <si>
    <t>平田＊</t>
  </si>
  <si>
    <t>守実＊</t>
  </si>
  <si>
    <t>安心院＊</t>
  </si>
  <si>
    <t>宇佐市</t>
  </si>
  <si>
    <t>宇佐</t>
  </si>
  <si>
    <t>善光寺</t>
  </si>
  <si>
    <t>柳ヶ浦</t>
  </si>
  <si>
    <t>駅川</t>
  </si>
  <si>
    <t>北馬城</t>
  </si>
  <si>
    <t>和間</t>
  </si>
  <si>
    <t>中津市</t>
  </si>
  <si>
    <t>中津中央</t>
  </si>
  <si>
    <t>中津南部</t>
  </si>
  <si>
    <t>中津</t>
  </si>
  <si>
    <t>中津西部</t>
  </si>
  <si>
    <t>大幡</t>
  </si>
  <si>
    <t>中津東部</t>
  </si>
  <si>
    <t>小楠</t>
  </si>
  <si>
    <t>今津</t>
  </si>
  <si>
    <t>鶴居</t>
  </si>
  <si>
    <t>如水</t>
  </si>
  <si>
    <t>宮永</t>
  </si>
  <si>
    <t>豊後高田市</t>
  </si>
  <si>
    <t>高田</t>
  </si>
  <si>
    <t>豊後高田</t>
  </si>
  <si>
    <t>都甲＊</t>
  </si>
  <si>
    <t>田染＊</t>
  </si>
  <si>
    <t>香々地</t>
  </si>
  <si>
    <t>香々地＊</t>
  </si>
  <si>
    <t>真玉</t>
  </si>
  <si>
    <t>田原＊</t>
  </si>
  <si>
    <t>東国東郡</t>
  </si>
  <si>
    <t>国東＊</t>
  </si>
  <si>
    <t>国東</t>
  </si>
  <si>
    <t>姫島</t>
  </si>
  <si>
    <t>安岐</t>
  </si>
  <si>
    <t>武蔵</t>
  </si>
  <si>
    <t>富来</t>
  </si>
  <si>
    <t>岐部＊</t>
  </si>
  <si>
    <t>来ノ浦＊</t>
  </si>
  <si>
    <t>富来＊</t>
  </si>
  <si>
    <t>国東南部</t>
  </si>
  <si>
    <t>国東北部</t>
  </si>
  <si>
    <t>旭日＊</t>
  </si>
  <si>
    <t>安岐下原＊</t>
  </si>
  <si>
    <t>西安岐＊</t>
  </si>
  <si>
    <t>西武蔵朝来＊</t>
  </si>
  <si>
    <t>杵築市</t>
  </si>
  <si>
    <t>杵築</t>
  </si>
  <si>
    <t>杵築＊</t>
  </si>
  <si>
    <t>杵築西部</t>
  </si>
  <si>
    <t>日田市</t>
  </si>
  <si>
    <t>日田</t>
  </si>
  <si>
    <t>日田東部</t>
  </si>
  <si>
    <t>月隈</t>
  </si>
  <si>
    <t>天ヶ瀬</t>
  </si>
  <si>
    <t>天ヶ瀬西部</t>
  </si>
  <si>
    <t>大山</t>
  </si>
  <si>
    <t>津江</t>
  </si>
  <si>
    <t>前津江</t>
  </si>
  <si>
    <t>玖珠郡</t>
  </si>
  <si>
    <t>森</t>
  </si>
  <si>
    <t>恵良＊</t>
  </si>
  <si>
    <t>中村＊</t>
  </si>
  <si>
    <t>犬飼</t>
  </si>
  <si>
    <t>三重</t>
  </si>
  <si>
    <t>千歳＊</t>
  </si>
  <si>
    <t>大野町＊</t>
  </si>
  <si>
    <t>朝地＊</t>
  </si>
  <si>
    <t>菅尾</t>
  </si>
  <si>
    <t>野津東部</t>
  </si>
  <si>
    <t>竹田市</t>
  </si>
  <si>
    <t>竹田</t>
  </si>
  <si>
    <t>玉来</t>
  </si>
  <si>
    <t>城原＊</t>
  </si>
  <si>
    <t>入田＊</t>
  </si>
  <si>
    <t>久住＊</t>
  </si>
  <si>
    <t>佐賀関西部</t>
  </si>
  <si>
    <t>臼杵市</t>
  </si>
  <si>
    <t>臼杵西部</t>
  </si>
  <si>
    <t>臼杵中央</t>
  </si>
  <si>
    <t>臼杵</t>
  </si>
  <si>
    <t>佐志生＊</t>
  </si>
  <si>
    <t>熊崎＊</t>
  </si>
  <si>
    <t>佐志生</t>
  </si>
  <si>
    <t>南津留＊</t>
  </si>
  <si>
    <t>熊崎</t>
  </si>
  <si>
    <t>臼杵江無田</t>
  </si>
  <si>
    <t>臼杵港町</t>
  </si>
  <si>
    <t>津久見市</t>
  </si>
  <si>
    <t>津久見</t>
  </si>
  <si>
    <t>津久見西部</t>
  </si>
  <si>
    <t>津久見立花</t>
  </si>
  <si>
    <t>日代＊</t>
  </si>
  <si>
    <t>津久見堅徳</t>
  </si>
  <si>
    <t>津久見南部</t>
  </si>
  <si>
    <t>津久見千怒</t>
  </si>
  <si>
    <t>佐伯市</t>
  </si>
  <si>
    <t>佐伯中央</t>
  </si>
  <si>
    <t>海崎</t>
  </si>
  <si>
    <t>佐伯西部</t>
  </si>
  <si>
    <t>佐伯東部</t>
  </si>
  <si>
    <t>鶴岡</t>
  </si>
  <si>
    <t>佐伯堅田</t>
  </si>
  <si>
    <t>佐伯鶴見</t>
  </si>
  <si>
    <t>上浦津井＊</t>
  </si>
  <si>
    <t>直川＊</t>
  </si>
  <si>
    <t>米水津</t>
  </si>
  <si>
    <t>広    　告    　主</t>
  </si>
  <si>
    <t>折込総部数</t>
  </si>
  <si>
    <t>備    考</t>
  </si>
  <si>
    <t>ﾍﾟｰｼﾞ計</t>
  </si>
  <si>
    <t>上田・豊饒</t>
  </si>
  <si>
    <t>44340</t>
  </si>
  <si>
    <t>44211</t>
  </si>
  <si>
    <t>44203</t>
  </si>
  <si>
    <t>44209</t>
  </si>
  <si>
    <t>44320</t>
  </si>
  <si>
    <t>44210</t>
  </si>
  <si>
    <t>44204</t>
  </si>
  <si>
    <t>44460</t>
  </si>
  <si>
    <t>44208</t>
  </si>
  <si>
    <t>44207</t>
  </si>
  <si>
    <t>44205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</si>
  <si>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</si>
  <si>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</si>
  <si>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</si>
  <si>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</si>
  <si>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</si>
  <si>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</si>
  <si>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合　　計</t>
  </si>
  <si>
    <t>MM　毎日新聞</t>
  </si>
  <si>
    <t>AA　朝日新聞</t>
  </si>
  <si>
    <t>YY　読売新聞</t>
  </si>
  <si>
    <t>OG  大分合同新聞</t>
  </si>
  <si>
    <t>NN  西日本新聞</t>
  </si>
  <si>
    <t>大幡今津</t>
  </si>
  <si>
    <t>　別府市</t>
  </si>
  <si>
    <t>　宇佐市</t>
  </si>
  <si>
    <t>　杵築市</t>
  </si>
  <si>
    <t>　日田市</t>
  </si>
  <si>
    <t>　竹田市</t>
  </si>
  <si>
    <t>　臼杵市</t>
  </si>
  <si>
    <t>　津久見市</t>
  </si>
  <si>
    <t>　佐伯市</t>
  </si>
  <si>
    <t>湯布院東部＊</t>
  </si>
  <si>
    <t>中津駅前通</t>
  </si>
  <si>
    <t>武蔵南部＊</t>
  </si>
  <si>
    <t>佐伯北部</t>
  </si>
  <si>
    <t>直入＊</t>
  </si>
  <si>
    <t>大分市</t>
  </si>
  <si>
    <t>MM　毎日新聞</t>
  </si>
  <si>
    <t>AA　朝日新聞</t>
  </si>
  <si>
    <t>YY　読売新聞</t>
  </si>
  <si>
    <t>OG  大分合同新聞</t>
  </si>
  <si>
    <t>NN  西日本新聞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</si>
  <si>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</si>
  <si>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</si>
  <si>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</si>
  <si>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</si>
  <si>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</si>
  <si>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</si>
  <si>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</si>
  <si>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</si>
  <si>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</si>
  <si>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</si>
  <si>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</si>
  <si>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</si>
  <si>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</si>
  <si>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</si>
  <si>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</si>
  <si>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別府市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</si>
  <si>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</si>
  <si>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</si>
  <si>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</si>
  <si>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</si>
  <si>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</si>
  <si>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</si>
  <si>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</si>
  <si>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</si>
  <si>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</si>
  <si>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</si>
  <si>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</si>
  <si>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</si>
  <si>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</si>
  <si>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</si>
  <si>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</si>
  <si>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</si>
  <si>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</si>
  <si>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</si>
  <si>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</si>
  <si>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</si>
  <si>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</si>
  <si>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OG  大分合同新聞</t>
  </si>
  <si>
    <t>　大分市</t>
  </si>
  <si>
    <t>　速見郡</t>
  </si>
  <si>
    <t>　中津市</t>
  </si>
  <si>
    <t>　豊後高田市</t>
  </si>
  <si>
    <t>　東国東郡</t>
  </si>
  <si>
    <t>　玖珠郡</t>
  </si>
  <si>
    <t>竹田東部＊</t>
  </si>
  <si>
    <t>立石＊</t>
  </si>
  <si>
    <t>中山香＊</t>
  </si>
  <si>
    <t>上村＊</t>
  </si>
  <si>
    <t>大神＊</t>
  </si>
  <si>
    <t>日出川崎＊</t>
  </si>
  <si>
    <t>四日市</t>
  </si>
  <si>
    <t>西の台</t>
  </si>
  <si>
    <t>光町・朝見</t>
  </si>
  <si>
    <t>日出＊</t>
  </si>
  <si>
    <t>日田三隈</t>
  </si>
  <si>
    <t>荻</t>
  </si>
  <si>
    <t xml:space="preserve">  荻＊</t>
  </si>
  <si>
    <t>挟間中央＊</t>
  </si>
  <si>
    <t>大分中央</t>
  </si>
  <si>
    <t>NＫ  日本経済新聞</t>
  </si>
  <si>
    <t>NN  西日本新聞</t>
  </si>
  <si>
    <t>OG  大分合同新聞</t>
  </si>
  <si>
    <t>AA　朝日新聞</t>
  </si>
  <si>
    <t>YY　読売新聞</t>
  </si>
  <si>
    <t>ＮＫ　日本経済新聞</t>
  </si>
  <si>
    <t>臼　杵</t>
  </si>
  <si>
    <t>光吉敷戸</t>
  </si>
  <si>
    <t>津留</t>
  </si>
  <si>
    <t>折　　込　　日</t>
  </si>
  <si>
    <t>折　　込　　日</t>
  </si>
  <si>
    <t>折　　込　　日</t>
  </si>
  <si>
    <t>佐伯中央(A)</t>
  </si>
  <si>
    <t>鶴居(M)</t>
  </si>
  <si>
    <t>大幡(M)</t>
  </si>
  <si>
    <t>中津中央(M)</t>
  </si>
  <si>
    <t>中津東部(M)</t>
  </si>
  <si>
    <t>石垣(M)</t>
  </si>
  <si>
    <t>鶴見(M)</t>
  </si>
  <si>
    <t>亀川(M)</t>
  </si>
  <si>
    <t>鶴崎(M)</t>
  </si>
  <si>
    <t>森町(M)</t>
  </si>
  <si>
    <t>日田</t>
  </si>
  <si>
    <t>坂ノ市北部＊</t>
  </si>
  <si>
    <t>坂ノ市南部＊</t>
  </si>
  <si>
    <t>日出東部</t>
  </si>
  <si>
    <t>三保</t>
  </si>
  <si>
    <t>日田光岡</t>
  </si>
  <si>
    <t>円座</t>
  </si>
  <si>
    <t>宇佐</t>
  </si>
  <si>
    <t>大道</t>
  </si>
  <si>
    <t>配布数</t>
  </si>
  <si>
    <t>部　数</t>
  </si>
  <si>
    <t>部　数</t>
  </si>
  <si>
    <t>野津原</t>
  </si>
  <si>
    <t>宇佐・駅川</t>
  </si>
  <si>
    <t>大根川・四西</t>
  </si>
  <si>
    <t>柳ヶ浦・四東</t>
  </si>
  <si>
    <t>玖珠</t>
  </si>
  <si>
    <t>豊後大野市</t>
  </si>
  <si>
    <t>44212</t>
  </si>
  <si>
    <t>　豊後大野市</t>
  </si>
  <si>
    <t>直入</t>
  </si>
  <si>
    <t>【旧下毛郡】</t>
  </si>
  <si>
    <t>【旧宇佐郡】</t>
  </si>
  <si>
    <t>【旧西国東郡】</t>
  </si>
  <si>
    <t>【旧北海部郡】</t>
  </si>
  <si>
    <t>【旧大分郡野津原町】</t>
  </si>
  <si>
    <t>【旧日田郡】</t>
  </si>
  <si>
    <t>【旧直入郡】</t>
  </si>
  <si>
    <t>【旧大野郡野津町】</t>
  </si>
  <si>
    <t>【旧南海部郡】</t>
  </si>
  <si>
    <t>由布市</t>
  </si>
  <si>
    <t>44213</t>
  </si>
  <si>
    <t>地区合計</t>
  </si>
  <si>
    <t>佐伯長島</t>
  </si>
  <si>
    <t>　由布市</t>
  </si>
  <si>
    <t>【旧佐伯市】</t>
  </si>
  <si>
    <t>【旧臼杵市】</t>
  </si>
  <si>
    <t>【旧竹田市】</t>
  </si>
  <si>
    <t>【旧日田市】</t>
  </si>
  <si>
    <t>【旧杵築市】</t>
  </si>
  <si>
    <t>【旧豊後高田市】</t>
  </si>
  <si>
    <t>【旧中津市】</t>
  </si>
  <si>
    <t>【旧宇佐市】</t>
  </si>
  <si>
    <t>44214</t>
  </si>
  <si>
    <t>国東市</t>
  </si>
  <si>
    <t>　国東市</t>
  </si>
  <si>
    <t>南大分西部</t>
  </si>
  <si>
    <t>若草</t>
  </si>
  <si>
    <t>明野北部</t>
  </si>
  <si>
    <t>佐田・深見*</t>
  </si>
  <si>
    <t>別府中央</t>
  </si>
  <si>
    <t>院　内＊</t>
  </si>
  <si>
    <t>長洲・四日市</t>
  </si>
  <si>
    <t>北馬城高野</t>
  </si>
  <si>
    <t>北馬城岩水</t>
  </si>
  <si>
    <t>鶴居中央町</t>
  </si>
  <si>
    <t>【旧宇佐市】</t>
  </si>
  <si>
    <t>佐伯南部(A)</t>
  </si>
  <si>
    <r>
      <t>津久見(Ａ</t>
    </r>
    <r>
      <rPr>
        <sz val="11"/>
        <rFont val="ＭＳ Ｐ明朝"/>
        <family val="1"/>
      </rPr>
      <t>)</t>
    </r>
  </si>
  <si>
    <t>今津</t>
  </si>
  <si>
    <t>海辺・下ノ江＊</t>
  </si>
  <si>
    <t>光吉北</t>
  </si>
  <si>
    <t>下郷・柿坂＊</t>
  </si>
  <si>
    <t>滝尾・明野</t>
  </si>
  <si>
    <t>稙田・宗方</t>
  </si>
  <si>
    <t>中央・中島</t>
  </si>
  <si>
    <t>東部・高城</t>
  </si>
  <si>
    <t>佐伯北部(A)</t>
  </si>
  <si>
    <t>富士見雄城台</t>
  </si>
  <si>
    <t>戸次・上坂＊</t>
  </si>
  <si>
    <t>竹田・玉来＊</t>
  </si>
  <si>
    <t>宇佐中央長洲</t>
  </si>
  <si>
    <t>善光寺・天津</t>
  </si>
  <si>
    <t>城南・賀来</t>
  </si>
  <si>
    <t>高城</t>
  </si>
  <si>
    <t>桃園</t>
  </si>
  <si>
    <t>大在城原</t>
  </si>
  <si>
    <t>大在浜</t>
  </si>
  <si>
    <t>丹生＊</t>
  </si>
  <si>
    <t>医大ヶ丘＊</t>
  </si>
  <si>
    <t>宗方</t>
  </si>
  <si>
    <t>敷戸＊</t>
  </si>
  <si>
    <t>鴛野南部＊</t>
  </si>
  <si>
    <t>中判田＊</t>
  </si>
  <si>
    <t>高江＊</t>
  </si>
  <si>
    <t>扇山</t>
  </si>
  <si>
    <t>緒方西部＊</t>
  </si>
  <si>
    <t>別府南部</t>
  </si>
  <si>
    <t>松岡判田</t>
  </si>
  <si>
    <t>鶴崎三佐</t>
  </si>
  <si>
    <t>佐賀関中央</t>
  </si>
  <si>
    <t>日田(N)</t>
  </si>
  <si>
    <t>湯布院(A）</t>
  </si>
  <si>
    <t>日出(A)</t>
  </si>
  <si>
    <t>宮崎・敷戸</t>
  </si>
  <si>
    <t>三重</t>
  </si>
  <si>
    <t>天間</t>
  </si>
  <si>
    <t>西部・南部</t>
  </si>
  <si>
    <t>わさだ</t>
  </si>
  <si>
    <t>はさま＊</t>
  </si>
  <si>
    <t>飯田＊</t>
  </si>
  <si>
    <t>鶴見（鉄輪）</t>
  </si>
  <si>
    <t>津留</t>
  </si>
  <si>
    <t>明野北部</t>
  </si>
  <si>
    <t>明野南部</t>
  </si>
  <si>
    <t>大道</t>
  </si>
  <si>
    <t>上野町金池南</t>
  </si>
  <si>
    <t>杵築・守江＊</t>
  </si>
  <si>
    <t>浅海井</t>
  </si>
  <si>
    <t>大学通り</t>
  </si>
  <si>
    <t>別府石垣</t>
  </si>
  <si>
    <t>光吉・鴛野</t>
  </si>
  <si>
    <t>鴛野</t>
  </si>
  <si>
    <t>清川＊</t>
  </si>
  <si>
    <t>高田・玉津</t>
  </si>
  <si>
    <t>大分高田</t>
  </si>
  <si>
    <t>伊美・竹田津＊</t>
  </si>
  <si>
    <t>国分・緑が丘＊</t>
  </si>
  <si>
    <t>中島</t>
  </si>
  <si>
    <t>金池・上野</t>
  </si>
  <si>
    <t>古国府</t>
  </si>
  <si>
    <t>上人町(M)</t>
  </si>
  <si>
    <t>光吉南</t>
  </si>
  <si>
    <t>長洲・柳ヶ浦東部</t>
  </si>
  <si>
    <t>柳ヶ浦中央</t>
  </si>
  <si>
    <t>野津中央</t>
  </si>
  <si>
    <t>　　　 TＥL　 092-471-1122</t>
  </si>
  <si>
    <t>　　　 FAX　 092-474-6466</t>
  </si>
  <si>
    <t>弥生＊</t>
  </si>
  <si>
    <t>旧市内 計</t>
  </si>
  <si>
    <t>新市内 計</t>
  </si>
  <si>
    <t>（小 計）</t>
  </si>
  <si>
    <r>
      <t>大分東部</t>
    </r>
    <r>
      <rPr>
        <sz val="11"/>
        <rFont val="ＭＳ Ｐ明朝"/>
        <family val="1"/>
      </rPr>
      <t>(A)</t>
    </r>
  </si>
  <si>
    <t>地区合計</t>
  </si>
  <si>
    <t>【旧速見郡】</t>
  </si>
  <si>
    <t>皆春(A)</t>
  </si>
  <si>
    <t>坂ノ市(A)</t>
  </si>
  <si>
    <t>ＦAX　０９２-４７４-６４６６</t>
  </si>
  <si>
    <t>ＴＥＬ　０９２-４７１-１１２２</t>
  </si>
  <si>
    <t>川添志村</t>
  </si>
  <si>
    <t>H28.11～廃店（合同直入へ）</t>
  </si>
  <si>
    <t>高田</t>
  </si>
  <si>
    <t>高   田(Ａ)</t>
  </si>
  <si>
    <t>重岡＊</t>
  </si>
  <si>
    <t>小野市＊</t>
  </si>
  <si>
    <t>椎迫</t>
  </si>
  <si>
    <t>鶴   見(支)</t>
  </si>
  <si>
    <t>南荘園(支)</t>
  </si>
  <si>
    <t>宇佐</t>
  </si>
  <si>
    <t>善光寺</t>
  </si>
  <si>
    <t>法鏡寺</t>
  </si>
  <si>
    <r>
      <t>今津(</t>
    </r>
    <r>
      <rPr>
        <sz val="11"/>
        <rFont val="ＭＳ Ｐ明朝"/>
        <family val="1"/>
      </rPr>
      <t>A</t>
    </r>
    <r>
      <rPr>
        <sz val="11"/>
        <rFont val="ＭＳ Ｐ明朝"/>
        <family val="1"/>
      </rPr>
      <t>)</t>
    </r>
  </si>
  <si>
    <r>
      <t>臼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杵(Ａ</t>
    </r>
    <r>
      <rPr>
        <sz val="11"/>
        <rFont val="ＭＳ Ｐ明朝"/>
        <family val="1"/>
      </rPr>
      <t>)</t>
    </r>
  </si>
  <si>
    <t>坂ノ市</t>
  </si>
  <si>
    <t>院内</t>
  </si>
  <si>
    <t>佐伯南部</t>
  </si>
  <si>
    <t>大分西部</t>
  </si>
  <si>
    <t>明野</t>
  </si>
  <si>
    <t>中津西部(M)</t>
  </si>
  <si>
    <t>蒲江＊</t>
  </si>
  <si>
    <t>本匠＊</t>
  </si>
  <si>
    <t>佐伯中央N</t>
  </si>
  <si>
    <t>玖珠＊</t>
  </si>
  <si>
    <t>北山田＊</t>
  </si>
  <si>
    <t>塚脇＊</t>
  </si>
  <si>
    <t>春日*</t>
  </si>
  <si>
    <t>大分中島*</t>
  </si>
  <si>
    <t>大手長浜町*</t>
  </si>
  <si>
    <t>錦町*</t>
  </si>
  <si>
    <t>田室町*</t>
  </si>
  <si>
    <t>羽田藤の台*</t>
  </si>
  <si>
    <t>下郡*</t>
  </si>
  <si>
    <t>津留*</t>
  </si>
  <si>
    <t>大分東部*</t>
  </si>
  <si>
    <t>高城*</t>
  </si>
  <si>
    <t>下郡北*</t>
  </si>
  <si>
    <r>
      <t>善光寺</t>
    </r>
    <r>
      <rPr>
        <sz val="9"/>
        <rFont val="ＭＳ Ｐ明朝"/>
        <family val="1"/>
      </rPr>
      <t>(天津)</t>
    </r>
    <r>
      <rPr>
        <sz val="11"/>
        <rFont val="ＭＳ Ｐ明朝"/>
        <family val="1"/>
      </rPr>
      <t>M</t>
    </r>
  </si>
  <si>
    <r>
      <t>法鏡寺</t>
    </r>
    <r>
      <rPr>
        <sz val="9"/>
        <rFont val="ＭＳ Ｐ明朝"/>
        <family val="1"/>
      </rPr>
      <t>(長峰)</t>
    </r>
    <r>
      <rPr>
        <sz val="11"/>
        <rFont val="ＭＳ Ｐ明朝"/>
        <family val="1"/>
      </rPr>
      <t>M</t>
    </r>
  </si>
  <si>
    <r>
      <t>長洲</t>
    </r>
    <r>
      <rPr>
        <sz val="9"/>
        <rFont val="ＭＳ Ｐ明朝"/>
        <family val="1"/>
      </rPr>
      <t>・</t>
    </r>
    <r>
      <rPr>
        <sz val="11"/>
        <rFont val="ＭＳ Ｐ明朝"/>
        <family val="1"/>
      </rPr>
      <t>四日市A</t>
    </r>
  </si>
  <si>
    <t>宇   佐A</t>
  </si>
  <si>
    <t>玖珠(M)</t>
  </si>
  <si>
    <t xml:space="preserve"> 牧*</t>
  </si>
  <si>
    <t>明磧</t>
  </si>
  <si>
    <t>緒方北部＊</t>
  </si>
  <si>
    <t>犬飼＊</t>
  </si>
  <si>
    <t>犬飼西部＊</t>
  </si>
  <si>
    <t>犬飼</t>
  </si>
  <si>
    <t>光吉</t>
  </si>
  <si>
    <t>駅川･四日市</t>
  </si>
  <si>
    <t>長洲･宇佐</t>
  </si>
  <si>
    <t>熊   崎(Ａ)</t>
  </si>
  <si>
    <t>佐伯南部N</t>
  </si>
  <si>
    <t>荏隈</t>
  </si>
  <si>
    <t>（31.4）</t>
  </si>
  <si>
    <t>令和　　年　　月　　日</t>
  </si>
  <si>
    <t>*廃店</t>
  </si>
  <si>
    <t>宮崎台鴛野</t>
  </si>
  <si>
    <t>武蔵北・旭日＊</t>
  </si>
  <si>
    <t>大分駅南</t>
  </si>
  <si>
    <t>（01.7）</t>
  </si>
  <si>
    <t>（01.8）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</si>
</sst>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</numFmts>
  <fonts count="83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1"/>
      <name val="ＤＨＰ特太ゴシック体"/>
      <family val="3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sz val="11"/>
      <name val="HG丸ｺﾞｼｯｸM-PRO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1"/>
      <name val="ＭＳ 明朝"/>
      <family val="1"/>
    </font>
    <font>
      <sz val="9"/>
      <color indexed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8"/>
      <name val="ＭＳ Ｐ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8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sz val="7"/>
      <color rgb="FFFF0000"/>
      <name val="ＭＳ 明朝"/>
      <family val="1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185" fontId="0" fillId="0" borderId="0" xfId="48" applyNumberFormat="1" applyFont="1" applyFill="1" applyAlignment="1">
      <alignment vertical="center"/>
    </xf>
    <xf numFmtId="185" fontId="11" fillId="0" borderId="0" xfId="48" applyNumberFormat="1" applyFont="1" applyFill="1" applyAlignment="1">
      <alignment/>
    </xf>
    <xf numFmtId="185" fontId="0" fillId="0" borderId="0" xfId="0" applyNumberFormat="1" applyFill="1" applyAlignment="1">
      <alignment/>
    </xf>
    <xf numFmtId="185" fontId="6" fillId="0" borderId="0" xfId="0" applyNumberFormat="1" applyFont="1" applyFill="1" applyAlignment="1">
      <alignment horizontal="center" vertical="center"/>
    </xf>
    <xf numFmtId="185" fontId="4" fillId="0" borderId="0" xfId="48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ill="1" applyAlignment="1">
      <alignment horizontal="center" vertical="center"/>
    </xf>
    <xf numFmtId="185" fontId="4" fillId="0" borderId="1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5" xfId="48" applyNumberFormat="1" applyFont="1" applyFill="1" applyBorder="1" applyAlignment="1">
      <alignment horizontal="left"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 horizontal="center"/>
    </xf>
    <xf numFmtId="185" fontId="17" fillId="0" borderId="18" xfId="0" applyNumberFormat="1" applyFont="1" applyFill="1" applyBorder="1" applyAlignment="1">
      <alignment horizontal="centerContinuous" vertical="center"/>
    </xf>
    <xf numFmtId="185" fontId="17" fillId="0" borderId="19" xfId="48" applyNumberFormat="1" applyFont="1" applyFill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 horizontal="centerContinuous" vertical="center"/>
    </xf>
    <xf numFmtId="185" fontId="17" fillId="0" borderId="21" xfId="0" applyNumberFormat="1" applyFont="1" applyFill="1" applyBorder="1" applyAlignment="1">
      <alignment horizontal="center" vertical="center"/>
    </xf>
    <xf numFmtId="185" fontId="17" fillId="0" borderId="20" xfId="48" applyNumberFormat="1" applyFont="1" applyFill="1" applyBorder="1" applyAlignment="1">
      <alignment horizontal="centerContinuous" vertical="center"/>
    </xf>
    <xf numFmtId="185" fontId="19" fillId="0" borderId="0" xfId="48" applyNumberFormat="1" applyFont="1" applyFill="1" applyAlignment="1">
      <alignment vertical="top"/>
    </xf>
    <xf numFmtId="185" fontId="4" fillId="0" borderId="21" xfId="0" applyNumberFormat="1" applyFont="1" applyFill="1" applyBorder="1" applyAlignment="1">
      <alignment horizontal="centerContinuous" vertical="center"/>
    </xf>
    <xf numFmtId="185" fontId="18" fillId="0" borderId="19" xfId="0" applyNumberFormat="1" applyFont="1" applyFill="1" applyBorder="1" applyAlignment="1">
      <alignment horizontal="centerContinuous" vertical="center"/>
    </xf>
    <xf numFmtId="185" fontId="4" fillId="0" borderId="22" xfId="0" applyNumberFormat="1" applyFont="1" applyFill="1" applyBorder="1" applyAlignment="1">
      <alignment horizontal="centerContinuous" vertical="center"/>
    </xf>
    <xf numFmtId="185" fontId="4" fillId="0" borderId="20" xfId="0" applyNumberFormat="1" applyFont="1" applyFill="1" applyBorder="1" applyAlignment="1">
      <alignment horizontal="centerContinuous" vertical="center"/>
    </xf>
    <xf numFmtId="185" fontId="18" fillId="0" borderId="23" xfId="0" applyNumberFormat="1" applyFont="1" applyFill="1" applyBorder="1" applyAlignment="1">
      <alignment horizontal="centerContinuous" vertical="center"/>
    </xf>
    <xf numFmtId="185" fontId="18" fillId="0" borderId="24" xfId="0" applyNumberFormat="1" applyFont="1" applyBorder="1" applyAlignment="1">
      <alignment horizontal="center" vertical="center"/>
    </xf>
    <xf numFmtId="185" fontId="0" fillId="0" borderId="25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top"/>
    </xf>
    <xf numFmtId="185" fontId="17" fillId="0" borderId="27" xfId="0" applyNumberFormat="1" applyFont="1" applyFill="1" applyBorder="1" applyAlignment="1">
      <alignment horizontal="center" vertical="center"/>
    </xf>
    <xf numFmtId="185" fontId="17" fillId="0" borderId="28" xfId="48" applyNumberFormat="1" applyFont="1" applyFill="1" applyBorder="1" applyAlignment="1">
      <alignment horizontal="center" vertical="center"/>
    </xf>
    <xf numFmtId="185" fontId="17" fillId="0" borderId="29" xfId="48" applyNumberFormat="1" applyFont="1" applyFill="1" applyBorder="1" applyAlignment="1">
      <alignment horizontal="center" vertical="center"/>
    </xf>
    <xf numFmtId="185" fontId="17" fillId="0" borderId="30" xfId="0" applyNumberFormat="1" applyFont="1" applyFill="1" applyBorder="1" applyAlignment="1">
      <alignment/>
    </xf>
    <xf numFmtId="185" fontId="18" fillId="0" borderId="25" xfId="49" applyNumberFormat="1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185" fontId="4" fillId="0" borderId="31" xfId="0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/>
    </xf>
    <xf numFmtId="185" fontId="15" fillId="0" borderId="33" xfId="48" applyNumberFormat="1" applyFont="1" applyFill="1" applyBorder="1" applyAlignment="1">
      <alignment/>
    </xf>
    <xf numFmtId="185" fontId="4" fillId="0" borderId="34" xfId="48" applyNumberFormat="1" applyFont="1" applyFill="1" applyBorder="1" applyAlignment="1">
      <alignment/>
    </xf>
    <xf numFmtId="185" fontId="0" fillId="0" borderId="27" xfId="48" applyNumberFormat="1" applyFont="1" applyFill="1" applyBorder="1" applyAlignment="1">
      <alignment horizontal="distributed"/>
    </xf>
    <xf numFmtId="185" fontId="1" fillId="0" borderId="21" xfId="48" applyNumberFormat="1" applyFont="1" applyFill="1" applyBorder="1" applyAlignment="1">
      <alignment horizontal="centerContinuous" vertical="center"/>
    </xf>
    <xf numFmtId="185" fontId="1" fillId="0" borderId="19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" vertical="center"/>
    </xf>
    <xf numFmtId="185" fontId="1" fillId="0" borderId="20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/>
    </xf>
    <xf numFmtId="185" fontId="18" fillId="0" borderId="36" xfId="48" applyNumberFormat="1" applyFont="1" applyFill="1" applyBorder="1" applyAlignment="1">
      <alignment horizontal="centerContinuous" vertical="center"/>
    </xf>
    <xf numFmtId="185" fontId="19" fillId="0" borderId="37" xfId="48" applyNumberFormat="1" applyFont="1" applyFill="1" applyBorder="1" applyAlignment="1">
      <alignment horizontal="centerContinuous" vertical="center"/>
    </xf>
    <xf numFmtId="185" fontId="17" fillId="0" borderId="37" xfId="48" applyNumberFormat="1" applyFont="1" applyFill="1" applyBorder="1" applyAlignment="1">
      <alignment horizontal="centerContinuous" vertical="center"/>
    </xf>
    <xf numFmtId="185" fontId="17" fillId="0" borderId="38" xfId="48" applyNumberFormat="1" applyFont="1" applyFill="1" applyBorder="1" applyAlignment="1">
      <alignment horizontal="centerContinuous" vertical="center"/>
    </xf>
    <xf numFmtId="185" fontId="18" fillId="0" borderId="38" xfId="48" applyNumberFormat="1" applyFont="1" applyFill="1" applyBorder="1" applyAlignment="1">
      <alignment horizontal="centerContinuous" vertical="center"/>
    </xf>
    <xf numFmtId="185" fontId="18" fillId="0" borderId="37" xfId="49" applyNumberFormat="1" applyFont="1" applyFill="1" applyBorder="1" applyAlignment="1">
      <alignment horizontal="centerContinuous" vertical="center"/>
    </xf>
    <xf numFmtId="185" fontId="6" fillId="0" borderId="38" xfId="48" applyNumberFormat="1" applyFont="1" applyFill="1" applyBorder="1" applyAlignment="1">
      <alignment horizontal="centerContinuous" vertical="center"/>
    </xf>
    <xf numFmtId="185" fontId="7" fillId="0" borderId="39" xfId="48" applyNumberFormat="1" applyFont="1" applyFill="1" applyBorder="1" applyAlignment="1">
      <alignment/>
    </xf>
    <xf numFmtId="185" fontId="0" fillId="0" borderId="40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19" fillId="0" borderId="0" xfId="48" applyNumberFormat="1" applyFont="1" applyFill="1" applyBorder="1" applyAlignment="1">
      <alignment vertical="top"/>
    </xf>
    <xf numFmtId="185" fontId="0" fillId="0" borderId="0" xfId="48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185" fontId="1" fillId="0" borderId="42" xfId="48" applyNumberFormat="1" applyFont="1" applyFill="1" applyBorder="1" applyAlignment="1">
      <alignment horizontal="centerContinuous" vertical="center"/>
    </xf>
    <xf numFmtId="185" fontId="1" fillId="0" borderId="43" xfId="48" applyNumberFormat="1" applyFont="1" applyFill="1" applyBorder="1" applyAlignment="1">
      <alignment horizontal="centerContinuous" vertical="center"/>
    </xf>
    <xf numFmtId="185" fontId="7" fillId="0" borderId="44" xfId="48" applyNumberFormat="1" applyFont="1" applyFill="1" applyBorder="1" applyAlignment="1">
      <alignment horizontal="center" vertical="center"/>
    </xf>
    <xf numFmtId="185" fontId="1" fillId="0" borderId="45" xfId="48" applyNumberFormat="1" applyFont="1" applyFill="1" applyBorder="1" applyAlignment="1">
      <alignment vertical="center"/>
    </xf>
    <xf numFmtId="185" fontId="7" fillId="0" borderId="46" xfId="48" applyNumberFormat="1" applyFont="1" applyFill="1" applyBorder="1" applyAlignment="1" quotePrefix="1">
      <alignment horizontal="center" vertical="center"/>
    </xf>
    <xf numFmtId="185" fontId="1" fillId="0" borderId="47" xfId="48" applyNumberFormat="1" applyFon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8" fillId="0" borderId="46" xfId="48" applyNumberFormat="1" applyFont="1" applyFill="1" applyBorder="1" applyAlignment="1">
      <alignment horizontal="center" vertical="center"/>
    </xf>
    <xf numFmtId="185" fontId="7" fillId="0" borderId="47" xfId="48" applyNumberFormat="1" applyFont="1" applyFill="1" applyBorder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ill="1" applyAlignment="1">
      <alignment/>
    </xf>
    <xf numFmtId="185" fontId="0" fillId="0" borderId="48" xfId="48" applyNumberFormat="1" applyFont="1" applyFill="1" applyBorder="1" applyAlignment="1">
      <alignment horizontal="center" vertical="center"/>
    </xf>
    <xf numFmtId="185" fontId="15" fillId="0" borderId="49" xfId="48" applyNumberFormat="1" applyFont="1" applyFill="1" applyBorder="1" applyAlignment="1">
      <alignment horizontal="center" vertical="center"/>
    </xf>
    <xf numFmtId="185" fontId="0" fillId="0" borderId="29" xfId="48" applyNumberFormat="1" applyFont="1" applyFill="1" applyBorder="1" applyAlignment="1">
      <alignment horizontal="center" vertical="center"/>
    </xf>
    <xf numFmtId="185" fontId="15" fillId="0" borderId="33" xfId="48" applyNumberFormat="1" applyFont="1" applyFill="1" applyBorder="1" applyAlignment="1" applyProtection="1">
      <alignment/>
      <protection/>
    </xf>
    <xf numFmtId="185" fontId="0" fillId="0" borderId="32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distributed"/>
    </xf>
    <xf numFmtId="185" fontId="0" fillId="0" borderId="51" xfId="48" applyNumberFormat="1" applyFont="1" applyFill="1" applyBorder="1" applyAlignment="1">
      <alignment horizontal="distributed"/>
    </xf>
    <xf numFmtId="185" fontId="16" fillId="0" borderId="33" xfId="48" applyNumberFormat="1" applyFont="1" applyFill="1" applyBorder="1" applyAlignment="1">
      <alignment/>
    </xf>
    <xf numFmtId="185" fontId="15" fillId="0" borderId="52" xfId="48" applyNumberFormat="1" applyFont="1" applyFill="1" applyBorder="1" applyAlignment="1" applyProtection="1">
      <alignment/>
      <protection/>
    </xf>
    <xf numFmtId="185" fontId="5" fillId="0" borderId="50" xfId="48" applyNumberFormat="1" applyFont="1" applyFill="1" applyBorder="1" applyAlignment="1">
      <alignment/>
    </xf>
    <xf numFmtId="185" fontId="14" fillId="0" borderId="32" xfId="48" applyNumberFormat="1" applyFont="1" applyFill="1" applyBorder="1" applyAlignment="1">
      <alignment horizontal="distributed"/>
    </xf>
    <xf numFmtId="185" fontId="15" fillId="0" borderId="52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/>
    </xf>
    <xf numFmtId="185" fontId="14" fillId="0" borderId="53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 applyProtection="1">
      <alignment/>
      <protection/>
    </xf>
    <xf numFmtId="185" fontId="0" fillId="0" borderId="53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Continuous" shrinkToFit="1"/>
    </xf>
    <xf numFmtId="185" fontId="14" fillId="0" borderId="5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distributed"/>
    </xf>
    <xf numFmtId="185" fontId="15" fillId="0" borderId="56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15" fillId="0" borderId="58" xfId="48" applyNumberFormat="1" applyFont="1" applyFill="1" applyBorder="1" applyAlignment="1">
      <alignment/>
    </xf>
    <xf numFmtId="185" fontId="4" fillId="0" borderId="26" xfId="48" applyNumberFormat="1" applyFont="1" applyFill="1" applyBorder="1" applyAlignment="1">
      <alignment/>
    </xf>
    <xf numFmtId="185" fontId="15" fillId="0" borderId="37" xfId="48" applyNumberFormat="1" applyFont="1" applyFill="1" applyBorder="1" applyAlignment="1">
      <alignment/>
    </xf>
    <xf numFmtId="185" fontId="4" fillId="0" borderId="34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"/>
    </xf>
    <xf numFmtId="185" fontId="1" fillId="0" borderId="59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4" fillId="0" borderId="60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16" fillId="0" borderId="52" xfId="48" applyNumberFormat="1" applyFont="1" applyFill="1" applyBorder="1" applyAlignment="1">
      <alignment/>
    </xf>
    <xf numFmtId="185" fontId="4" fillId="0" borderId="59" xfId="48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centerContinuous" shrinkToFit="1"/>
    </xf>
    <xf numFmtId="185" fontId="0" fillId="0" borderId="50" xfId="48" applyNumberFormat="1" applyFont="1" applyFill="1" applyBorder="1" applyAlignment="1">
      <alignment horizontal="distributed"/>
    </xf>
    <xf numFmtId="185" fontId="0" fillId="0" borderId="53" xfId="48" applyNumberFormat="1" applyFont="1" applyFill="1" applyBorder="1" applyAlignment="1">
      <alignment horizontal="distributed"/>
    </xf>
    <xf numFmtId="185" fontId="0" fillId="0" borderId="27" xfId="48" applyNumberFormat="1" applyFont="1" applyFill="1" applyBorder="1" applyAlignment="1">
      <alignment/>
    </xf>
    <xf numFmtId="185" fontId="15" fillId="0" borderId="56" xfId="48" applyNumberFormat="1" applyFont="1" applyFill="1" applyBorder="1" applyAlignment="1" applyProtection="1">
      <alignment/>
      <protection/>
    </xf>
    <xf numFmtId="185" fontId="14" fillId="0" borderId="27" xfId="48" applyNumberFormat="1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49" fontId="1" fillId="0" borderId="0" xfId="48" applyNumberFormat="1" applyFont="1" applyFill="1" applyAlignment="1">
      <alignment/>
    </xf>
    <xf numFmtId="185" fontId="7" fillId="0" borderId="42" xfId="48" applyNumberFormat="1" applyFont="1" applyFill="1" applyBorder="1" applyAlignment="1">
      <alignment horizontal="center" vertical="center"/>
    </xf>
    <xf numFmtId="185" fontId="1" fillId="0" borderId="43" xfId="48" applyNumberFormat="1" applyFont="1" applyFill="1" applyBorder="1" applyAlignment="1">
      <alignment vertical="center"/>
    </xf>
    <xf numFmtId="185" fontId="0" fillId="0" borderId="62" xfId="48" applyNumberFormat="1" applyFont="1" applyFill="1" applyBorder="1" applyAlignment="1">
      <alignment horizontal="center" vertical="center"/>
    </xf>
    <xf numFmtId="185" fontId="15" fillId="0" borderId="63" xfId="48" applyNumberFormat="1" applyFont="1" applyFill="1" applyBorder="1" applyAlignment="1">
      <alignment horizontal="center" vertical="center"/>
    </xf>
    <xf numFmtId="185" fontId="0" fillId="0" borderId="16" xfId="48" applyNumberFormat="1" applyFont="1" applyFill="1" applyBorder="1" applyAlignment="1">
      <alignment horizontal="distributed"/>
    </xf>
    <xf numFmtId="185" fontId="15" fillId="0" borderId="64" xfId="48" applyNumberFormat="1" applyFont="1" applyFill="1" applyBorder="1" applyAlignment="1" applyProtection="1">
      <alignment/>
      <protection/>
    </xf>
    <xf numFmtId="185" fontId="15" fillId="0" borderId="64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0" fillId="0" borderId="65" xfId="48" applyNumberFormat="1" applyFont="1" applyFill="1" applyBorder="1" applyAlignment="1">
      <alignment horizontal="centerContinuous" shrinkToFit="1"/>
    </xf>
    <xf numFmtId="185" fontId="0" fillId="0" borderId="65" xfId="48" applyNumberFormat="1" applyFont="1" applyFill="1" applyBorder="1" applyAlignment="1">
      <alignment horizontal="distributed"/>
    </xf>
    <xf numFmtId="185" fontId="4" fillId="0" borderId="66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distributed"/>
    </xf>
    <xf numFmtId="185" fontId="16" fillId="0" borderId="64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0" fillId="0" borderId="16" xfId="48" applyNumberFormat="1" applyFont="1" applyFill="1" applyBorder="1" applyAlignment="1">
      <alignment horizontal="center"/>
    </xf>
    <xf numFmtId="185" fontId="32" fillId="0" borderId="64" xfId="48" applyNumberFormat="1" applyFont="1" applyFill="1" applyBorder="1" applyAlignment="1">
      <alignment/>
    </xf>
    <xf numFmtId="185" fontId="15" fillId="0" borderId="67" xfId="48" applyNumberFormat="1" applyFont="1" applyFill="1" applyBorder="1" applyAlignment="1">
      <alignment/>
    </xf>
    <xf numFmtId="185" fontId="15" fillId="0" borderId="68" xfId="48" applyNumberFormat="1" applyFont="1" applyFill="1" applyBorder="1" applyAlignment="1">
      <alignment/>
    </xf>
    <xf numFmtId="185" fontId="4" fillId="0" borderId="47" xfId="48" applyNumberFormat="1" applyFont="1" applyFill="1" applyBorder="1" applyAlignment="1">
      <alignment/>
    </xf>
    <xf numFmtId="185" fontId="0" fillId="0" borderId="69" xfId="48" applyNumberFormat="1" applyFont="1" applyFill="1" applyBorder="1" applyAlignment="1">
      <alignment horizontal="distributed"/>
    </xf>
    <xf numFmtId="185" fontId="15" fillId="0" borderId="67" xfId="48" applyNumberFormat="1" applyFont="1" applyFill="1" applyBorder="1" applyAlignment="1" applyProtection="1">
      <alignment/>
      <protection/>
    </xf>
    <xf numFmtId="185" fontId="0" fillId="0" borderId="70" xfId="48" applyNumberFormat="1" applyFont="1" applyFill="1" applyBorder="1" applyAlignment="1">
      <alignment horizontal="distributed"/>
    </xf>
    <xf numFmtId="185" fontId="0" fillId="0" borderId="69" xfId="48" applyNumberFormat="1" applyFont="1" applyFill="1" applyBorder="1" applyAlignment="1">
      <alignment horizontal="distributed"/>
    </xf>
    <xf numFmtId="185" fontId="0" fillId="0" borderId="17" xfId="48" applyNumberFormat="1" applyFont="1" applyFill="1" applyBorder="1" applyAlignment="1">
      <alignment horizontal="center"/>
    </xf>
    <xf numFmtId="185" fontId="15" fillId="0" borderId="61" xfId="48" applyNumberFormat="1" applyFont="1" applyFill="1" applyBorder="1" applyAlignment="1">
      <alignment/>
    </xf>
    <xf numFmtId="185" fontId="4" fillId="0" borderId="26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horizontal="left" vertical="center"/>
    </xf>
    <xf numFmtId="185" fontId="1" fillId="0" borderId="0" xfId="48" applyNumberFormat="1" applyFont="1" applyFill="1" applyBorder="1" applyAlignment="1">
      <alignment vertical="center"/>
    </xf>
    <xf numFmtId="185" fontId="5" fillId="0" borderId="0" xfId="48" applyNumberFormat="1" applyFont="1" applyFill="1" applyAlignment="1" quotePrefix="1">
      <alignment horizontal="centerContinuous" vertical="center"/>
    </xf>
    <xf numFmtId="185" fontId="0" fillId="0" borderId="0" xfId="48" applyNumberFormat="1" applyFill="1" applyAlignment="1">
      <alignment horizontal="centerContinuous" vertical="center"/>
    </xf>
    <xf numFmtId="185" fontId="0" fillId="0" borderId="70" xfId="48" applyNumberFormat="1" applyFont="1" applyFill="1" applyBorder="1" applyAlignment="1">
      <alignment horizontal="distributed"/>
    </xf>
    <xf numFmtId="185" fontId="5" fillId="0" borderId="70" xfId="48" applyNumberFormat="1" applyFont="1" applyFill="1" applyBorder="1" applyAlignment="1">
      <alignment horizontal="distributed"/>
    </xf>
    <xf numFmtId="185" fontId="16" fillId="0" borderId="67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1" fillId="0" borderId="55" xfId="48" applyNumberFormat="1" applyFont="1" applyFill="1" applyBorder="1" applyAlignment="1">
      <alignment vertical="center"/>
    </xf>
    <xf numFmtId="185" fontId="0" fillId="0" borderId="71" xfId="48" applyNumberFormat="1" applyFont="1" applyFill="1" applyBorder="1" applyAlignment="1">
      <alignment horizontal="distributed"/>
    </xf>
    <xf numFmtId="185" fontId="15" fillId="0" borderId="72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/>
    </xf>
    <xf numFmtId="185" fontId="4" fillId="0" borderId="73" xfId="48" applyNumberFormat="1" applyFont="1" applyFill="1" applyBorder="1" applyAlignment="1">
      <alignment horizontal="center" vertical="center"/>
    </xf>
    <xf numFmtId="185" fontId="4" fillId="0" borderId="59" xfId="48" applyNumberFormat="1" applyFont="1" applyFill="1" applyBorder="1" applyAlignment="1">
      <alignment/>
    </xf>
    <xf numFmtId="185" fontId="15" fillId="0" borderId="52" xfId="48" applyNumberFormat="1" applyFont="1" applyFill="1" applyBorder="1" applyAlignment="1">
      <alignment horizontal="right"/>
    </xf>
    <xf numFmtId="185" fontId="15" fillId="0" borderId="74" xfId="48" applyNumberFormat="1" applyFont="1" applyFill="1" applyBorder="1" applyAlignment="1">
      <alignment horizontal="center" vertical="center"/>
    </xf>
    <xf numFmtId="185" fontId="4" fillId="0" borderId="11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/>
    </xf>
    <xf numFmtId="185" fontId="4" fillId="0" borderId="60" xfId="48" applyNumberFormat="1" applyFont="1" applyFill="1" applyBorder="1" applyAlignment="1">
      <alignment/>
    </xf>
    <xf numFmtId="185" fontId="5" fillId="0" borderId="53" xfId="48" applyNumberFormat="1" applyFont="1" applyFill="1" applyBorder="1" applyAlignment="1">
      <alignment/>
    </xf>
    <xf numFmtId="185" fontId="15" fillId="0" borderId="54" xfId="48" applyNumberFormat="1" applyFont="1" applyFill="1" applyBorder="1" applyAlignment="1">
      <alignment/>
    </xf>
    <xf numFmtId="185" fontId="16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0" fillId="0" borderId="78" xfId="48" applyNumberFormat="1" applyFont="1" applyFill="1" applyBorder="1" applyAlignment="1">
      <alignment horizontal="center" vertical="center"/>
    </xf>
    <xf numFmtId="185" fontId="4" fillId="0" borderId="73" xfId="48" applyNumberFormat="1" applyFont="1" applyFill="1" applyBorder="1" applyAlignment="1">
      <alignment/>
    </xf>
    <xf numFmtId="185" fontId="0" fillId="0" borderId="79" xfId="48" applyNumberFormat="1" applyFont="1" applyFill="1" applyBorder="1" applyAlignment="1">
      <alignment/>
    </xf>
    <xf numFmtId="185" fontId="25" fillId="0" borderId="0" xfId="48" applyNumberFormat="1" applyFont="1" applyFill="1" applyAlignment="1">
      <alignment/>
    </xf>
    <xf numFmtId="185" fontId="15" fillId="0" borderId="75" xfId="48" applyNumberFormat="1" applyFont="1" applyFill="1" applyBorder="1" applyAlignment="1">
      <alignment/>
    </xf>
    <xf numFmtId="185" fontId="1" fillId="0" borderId="54" xfId="48" applyNumberFormat="1" applyFont="1" applyFill="1" applyBorder="1" applyAlignment="1">
      <alignment vertical="center"/>
    </xf>
    <xf numFmtId="185" fontId="4" fillId="0" borderId="80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185" fontId="0" fillId="0" borderId="81" xfId="48" applyNumberFormat="1" applyFont="1" applyFill="1" applyBorder="1" applyAlignment="1">
      <alignment horizontal="center" vertical="center"/>
    </xf>
    <xf numFmtId="185" fontId="0" fillId="0" borderId="82" xfId="48" applyNumberFormat="1" applyFont="1" applyFill="1" applyBorder="1" applyAlignment="1">
      <alignment horizontal="center" vertical="center"/>
    </xf>
    <xf numFmtId="185" fontId="15" fillId="0" borderId="52" xfId="48" applyNumberFormat="1" applyFont="1" applyFill="1" applyBorder="1" applyAlignment="1">
      <alignment/>
    </xf>
    <xf numFmtId="185" fontId="28" fillId="0" borderId="15" xfId="48" applyNumberFormat="1" applyFont="1" applyFill="1" applyBorder="1" applyAlignment="1">
      <alignment vertical="top"/>
    </xf>
    <xf numFmtId="185" fontId="0" fillId="0" borderId="55" xfId="48" applyNumberFormat="1" applyFont="1" applyFill="1" applyBorder="1" applyAlignment="1">
      <alignment/>
    </xf>
    <xf numFmtId="185" fontId="31" fillId="0" borderId="52" xfId="48" applyNumberFormat="1" applyFont="1" applyFill="1" applyBorder="1" applyAlignment="1" applyProtection="1">
      <alignment/>
      <protection/>
    </xf>
    <xf numFmtId="185" fontId="0" fillId="0" borderId="83" xfId="48" applyNumberFormat="1" applyFont="1" applyFill="1" applyBorder="1" applyAlignment="1">
      <alignment/>
    </xf>
    <xf numFmtId="185" fontId="27" fillId="0" borderId="15" xfId="48" applyNumberFormat="1" applyFont="1" applyFill="1" applyBorder="1" applyAlignment="1">
      <alignment/>
    </xf>
    <xf numFmtId="185" fontId="30" fillId="0" borderId="54" xfId="48" applyNumberFormat="1" applyFont="1" applyFill="1" applyBorder="1" applyAlignment="1">
      <alignment vertical="center" shrinkToFit="1"/>
    </xf>
    <xf numFmtId="0" fontId="0" fillId="0" borderId="80" xfId="0" applyFill="1" applyBorder="1" applyAlignment="1">
      <alignment shrinkToFit="1"/>
    </xf>
    <xf numFmtId="185" fontId="1" fillId="0" borderId="84" xfId="48" applyNumberFormat="1" applyFont="1" applyFill="1" applyBorder="1" applyAlignment="1">
      <alignment horizontal="centerContinuous" vertical="center"/>
    </xf>
    <xf numFmtId="185" fontId="1" fillId="0" borderId="85" xfId="48" applyNumberFormat="1" applyFont="1" applyFill="1" applyBorder="1" applyAlignment="1">
      <alignment horizontal="centerContinuous" vertical="center"/>
    </xf>
    <xf numFmtId="185" fontId="31" fillId="0" borderId="52" xfId="48" applyNumberFormat="1" applyFont="1" applyFill="1" applyBorder="1" applyAlignment="1" applyProtection="1">
      <alignment vertical="top"/>
      <protection/>
    </xf>
    <xf numFmtId="185" fontId="15" fillId="0" borderId="74" xfId="48" applyNumberFormat="1" applyFont="1" applyFill="1" applyBorder="1" applyAlignment="1">
      <alignment/>
    </xf>
    <xf numFmtId="185" fontId="0" fillId="0" borderId="86" xfId="48" applyNumberFormat="1" applyFont="1" applyFill="1" applyBorder="1" applyAlignment="1">
      <alignment horizontal="distributed"/>
    </xf>
    <xf numFmtId="0" fontId="0" fillId="0" borderId="0" xfId="0" applyFill="1" applyBorder="1" applyAlignment="1">
      <alignment vertical="center"/>
    </xf>
    <xf numFmtId="185" fontId="4" fillId="0" borderId="87" xfId="48" applyNumberFormat="1" applyFont="1" applyFill="1" applyBorder="1" applyAlignment="1">
      <alignment/>
    </xf>
    <xf numFmtId="185" fontId="0" fillId="0" borderId="71" xfId="48" applyNumberFormat="1" applyFont="1" applyFill="1" applyBorder="1" applyAlignment="1">
      <alignment horizontal="distributed"/>
    </xf>
    <xf numFmtId="185" fontId="28" fillId="0" borderId="15" xfId="48" applyNumberFormat="1" applyFont="1" applyFill="1" applyBorder="1" applyAlignment="1">
      <alignment/>
    </xf>
    <xf numFmtId="0" fontId="0" fillId="0" borderId="52" xfId="0" applyFill="1" applyBorder="1" applyAlignment="1">
      <alignment/>
    </xf>
    <xf numFmtId="185" fontId="1" fillId="0" borderId="50" xfId="48" applyNumberFormat="1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85" fontId="13" fillId="0" borderId="0" xfId="48" applyNumberFormat="1" applyFont="1" applyFill="1" applyAlignment="1">
      <alignment/>
    </xf>
    <xf numFmtId="185" fontId="4" fillId="0" borderId="40" xfId="48" applyNumberFormat="1" applyFont="1" applyFill="1" applyBorder="1" applyAlignment="1">
      <alignment/>
    </xf>
    <xf numFmtId="0" fontId="0" fillId="0" borderId="19" xfId="0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Continuous" vertical="center"/>
    </xf>
    <xf numFmtId="185" fontId="4" fillId="0" borderId="34" xfId="48" applyNumberFormat="1" applyFont="1" applyFill="1" applyBorder="1" applyAlignment="1">
      <alignment horizontal="center" vertical="center"/>
    </xf>
    <xf numFmtId="185" fontId="0" fillId="0" borderId="50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center" vertical="center"/>
    </xf>
    <xf numFmtId="185" fontId="15" fillId="0" borderId="52" xfId="48" applyNumberFormat="1" applyFont="1" applyFill="1" applyBorder="1" applyAlignment="1">
      <alignment horizontal="center" vertical="center"/>
    </xf>
    <xf numFmtId="185" fontId="0" fillId="0" borderId="50" xfId="48" applyNumberFormat="1" applyFont="1" applyFill="1" applyBorder="1" applyAlignment="1">
      <alignment horizontal="distributed" vertical="center"/>
    </xf>
    <xf numFmtId="185" fontId="0" fillId="0" borderId="88" xfId="48" applyNumberFormat="1" applyFont="1" applyFill="1" applyBorder="1" applyAlignment="1">
      <alignment horizontal="distributed"/>
    </xf>
    <xf numFmtId="185" fontId="15" fillId="0" borderId="75" xfId="48" applyNumberFormat="1" applyFont="1" applyFill="1" applyBorder="1" applyAlignment="1" applyProtection="1">
      <alignment/>
      <protection/>
    </xf>
    <xf numFmtId="185" fontId="0" fillId="0" borderId="27" xfId="48" applyNumberFormat="1" applyFont="1" applyFill="1" applyBorder="1" applyAlignment="1">
      <alignment horizontal="distributed" vertical="center"/>
    </xf>
    <xf numFmtId="185" fontId="0" fillId="0" borderId="56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15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185" fontId="15" fillId="0" borderId="72" xfId="48" applyNumberFormat="1" applyFont="1" applyFill="1" applyBorder="1" applyAlignment="1" applyProtection="1">
      <alignment/>
      <protection/>
    </xf>
    <xf numFmtId="0" fontId="25" fillId="0" borderId="50" xfId="48" applyNumberFormat="1" applyFont="1" applyFill="1" applyBorder="1" applyAlignment="1">
      <alignment/>
    </xf>
    <xf numFmtId="185" fontId="26" fillId="0" borderId="72" xfId="48" applyNumberFormat="1" applyFont="1" applyFill="1" applyBorder="1" applyAlignment="1" applyProtection="1">
      <alignment/>
      <protection/>
    </xf>
    <xf numFmtId="185" fontId="29" fillId="0" borderId="59" xfId="48" applyNumberFormat="1" applyFont="1" applyFill="1" applyBorder="1" applyAlignment="1">
      <alignment/>
    </xf>
    <xf numFmtId="185" fontId="0" fillId="0" borderId="0" xfId="48" applyNumberFormat="1" applyFont="1" applyFill="1" applyAlignment="1">
      <alignment horizontal="centerContinuous" vertical="center"/>
    </xf>
    <xf numFmtId="185" fontId="0" fillId="0" borderId="28" xfId="48" applyNumberFormat="1" applyFont="1" applyFill="1" applyBorder="1" applyAlignment="1">
      <alignment horizontal="center" vertical="center"/>
    </xf>
    <xf numFmtId="185" fontId="30" fillId="0" borderId="52" xfId="48" applyNumberFormat="1" applyFont="1" applyFill="1" applyBorder="1" applyAlignment="1">
      <alignment vertical="center"/>
    </xf>
    <xf numFmtId="185" fontId="4" fillId="0" borderId="11" xfId="48" applyNumberFormat="1" applyFont="1" applyFill="1" applyBorder="1" applyAlignment="1" quotePrefix="1">
      <alignment horizontal="centerContinuous" vertical="center"/>
    </xf>
    <xf numFmtId="185" fontId="15" fillId="0" borderId="52" xfId="48" applyNumberFormat="1" applyFont="1" applyFill="1" applyBorder="1" applyAlignment="1">
      <alignment horizontal="centerContinuous" vertical="center"/>
    </xf>
    <xf numFmtId="185" fontId="30" fillId="0" borderId="52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distributed"/>
    </xf>
    <xf numFmtId="185" fontId="30" fillId="0" borderId="52" xfId="48" applyNumberFormat="1" applyFont="1" applyFill="1" applyBorder="1" applyAlignment="1">
      <alignment horizontal="centerContinuous" vertical="center"/>
    </xf>
    <xf numFmtId="185" fontId="0" fillId="0" borderId="89" xfId="48" applyNumberFormat="1" applyFont="1" applyFill="1" applyBorder="1" applyAlignment="1">
      <alignment horizontal="distributed"/>
    </xf>
    <xf numFmtId="185" fontId="4" fillId="0" borderId="83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 horizontal="distributed"/>
    </xf>
    <xf numFmtId="185" fontId="25" fillId="0" borderId="50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 vertical="center"/>
    </xf>
    <xf numFmtId="185" fontId="0" fillId="0" borderId="0" xfId="48" applyNumberFormat="1" applyFont="1" applyFill="1" applyBorder="1" applyAlignment="1">
      <alignment horizontal="distributed"/>
    </xf>
    <xf numFmtId="185" fontId="0" fillId="0" borderId="15" xfId="48" applyNumberFormat="1" applyFont="1" applyFill="1" applyBorder="1" applyAlignment="1">
      <alignment horizontal="center" shrinkToFit="1"/>
    </xf>
    <xf numFmtId="185" fontId="0" fillId="0" borderId="53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26" fillId="0" borderId="64" xfId="48" applyNumberFormat="1" applyFont="1" applyFill="1" applyBorder="1" applyAlignment="1">
      <alignment/>
    </xf>
    <xf numFmtId="185" fontId="29" fillId="0" borderId="34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 horizontal="distributed"/>
    </xf>
    <xf numFmtId="185" fontId="25" fillId="0" borderId="51" xfId="48" applyNumberFormat="1" applyFont="1" applyFill="1" applyBorder="1" applyAlignment="1">
      <alignment horizontal="distributed"/>
    </xf>
    <xf numFmtId="185" fontId="26" fillId="0" borderId="33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15" fillId="0" borderId="91" xfId="48" applyNumberFormat="1" applyFont="1" applyFill="1" applyBorder="1" applyAlignment="1" applyProtection="1">
      <alignment/>
      <protection/>
    </xf>
    <xf numFmtId="185" fontId="0" fillId="0" borderId="89" xfId="48" applyNumberFormat="1" applyFont="1" applyFill="1" applyBorder="1" applyAlignment="1">
      <alignment horizontal="distributed"/>
    </xf>
    <xf numFmtId="185" fontId="15" fillId="0" borderId="91" xfId="48" applyNumberFormat="1" applyFont="1" applyFill="1" applyBorder="1" applyAlignment="1">
      <alignment/>
    </xf>
    <xf numFmtId="185" fontId="12" fillId="0" borderId="0" xfId="48" applyNumberFormat="1" applyFont="1" applyFill="1" applyBorder="1" applyAlignment="1">
      <alignment vertical="top"/>
    </xf>
    <xf numFmtId="185" fontId="74" fillId="0" borderId="19" xfId="48" applyNumberFormat="1" applyFont="1" applyFill="1" applyBorder="1" applyAlignment="1">
      <alignment horizontal="centerContinuous" vertical="center"/>
    </xf>
    <xf numFmtId="185" fontId="75" fillId="0" borderId="23" xfId="48" applyNumberFormat="1" applyFont="1" applyFill="1" applyBorder="1" applyAlignment="1">
      <alignment horizontal="centerContinuous" vertical="center"/>
    </xf>
    <xf numFmtId="185" fontId="0" fillId="0" borderId="32" xfId="48" applyNumberFormat="1" applyFont="1" applyFill="1" applyBorder="1" applyAlignment="1">
      <alignment horizontal="centerContinuous" shrinkToFit="1"/>
    </xf>
    <xf numFmtId="185" fontId="0" fillId="0" borderId="51" xfId="48" applyNumberFormat="1" applyFont="1" applyFill="1" applyBorder="1" applyAlignment="1">
      <alignment horizontal="center" shrinkToFit="1"/>
    </xf>
    <xf numFmtId="185" fontId="0" fillId="0" borderId="32" xfId="48" applyNumberFormat="1" applyFont="1" applyFill="1" applyBorder="1" applyAlignment="1">
      <alignment horizontal="distributed" shrinkToFit="1"/>
    </xf>
    <xf numFmtId="185" fontId="0" fillId="0" borderId="51" xfId="48" applyNumberFormat="1" applyFont="1" applyFill="1" applyBorder="1" applyAlignment="1">
      <alignment horizontal="centerContinuous" shrinkToFit="1"/>
    </xf>
    <xf numFmtId="185" fontId="0" fillId="0" borderId="32" xfId="48" applyNumberFormat="1" applyFont="1" applyFill="1" applyBorder="1" applyAlignment="1">
      <alignment horizontal="center" shrinkToFit="1"/>
    </xf>
    <xf numFmtId="185" fontId="0" fillId="0" borderId="51" xfId="48" applyNumberFormat="1" applyFont="1" applyFill="1" applyBorder="1" applyAlignment="1">
      <alignment horizontal="distributed" shrinkToFit="1"/>
    </xf>
    <xf numFmtId="185" fontId="0" fillId="0" borderId="32" xfId="48" applyNumberFormat="1" applyFont="1" applyFill="1" applyBorder="1" applyAlignment="1">
      <alignment/>
    </xf>
    <xf numFmtId="185" fontId="0" fillId="0" borderId="33" xfId="48" applyNumberFormat="1" applyFont="1" applyFill="1" applyBorder="1" applyAlignment="1">
      <alignment/>
    </xf>
    <xf numFmtId="185" fontId="25" fillId="0" borderId="15" xfId="48" applyNumberFormat="1" applyFont="1" applyFill="1" applyBorder="1" applyAlignment="1">
      <alignment/>
    </xf>
    <xf numFmtId="185" fontId="25" fillId="0" borderId="52" xfId="48" applyNumberFormat="1" applyFont="1" applyFill="1" applyBorder="1" applyAlignment="1">
      <alignment/>
    </xf>
    <xf numFmtId="185" fontId="0" fillId="0" borderId="92" xfId="48" applyNumberFormat="1" applyFont="1" applyFill="1" applyBorder="1" applyAlignment="1">
      <alignment horizontal="distributed"/>
    </xf>
    <xf numFmtId="185" fontId="15" fillId="0" borderId="93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 shrinkToFit="1"/>
    </xf>
    <xf numFmtId="185" fontId="0" fillId="0" borderId="16" xfId="48" applyNumberFormat="1" applyFont="1" applyFill="1" applyBorder="1" applyAlignment="1">
      <alignment shrinkToFit="1"/>
    </xf>
    <xf numFmtId="185" fontId="0" fillId="0" borderId="16" xfId="48" applyNumberFormat="1" applyFont="1" applyFill="1" applyBorder="1" applyAlignment="1">
      <alignment horizontal="centerContinuous" shrinkToFit="1"/>
    </xf>
    <xf numFmtId="185" fontId="15" fillId="0" borderId="94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 horizontal="distributed" shrinkToFit="1"/>
    </xf>
    <xf numFmtId="185" fontId="0" fillId="0" borderId="55" xfId="48" applyNumberFormat="1" applyFont="1" applyFill="1" applyBorder="1" applyAlignment="1">
      <alignment horizontal="center" shrinkToFit="1"/>
    </xf>
    <xf numFmtId="185" fontId="0" fillId="0" borderId="55" xfId="48" applyNumberFormat="1" applyFont="1" applyFill="1" applyBorder="1" applyAlignment="1">
      <alignment horizontal="distributed"/>
    </xf>
    <xf numFmtId="185" fontId="14" fillId="0" borderId="77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>
      <alignment horizontal="right"/>
    </xf>
    <xf numFmtId="185" fontId="0" fillId="0" borderId="69" xfId="48" applyNumberFormat="1" applyFont="1" applyFill="1" applyBorder="1" applyAlignment="1">
      <alignment horizontal="center" shrinkToFit="1"/>
    </xf>
    <xf numFmtId="185" fontId="0" fillId="0" borderId="50" xfId="48" applyNumberFormat="1" applyFont="1" applyFill="1" applyBorder="1" applyAlignment="1">
      <alignment horizontal="center" shrinkToFit="1"/>
    </xf>
    <xf numFmtId="185" fontId="27" fillId="0" borderId="71" xfId="48" applyNumberFormat="1" applyFont="1" applyFill="1" applyBorder="1" applyAlignment="1">
      <alignment/>
    </xf>
    <xf numFmtId="185" fontId="28" fillId="0" borderId="90" xfId="48" applyNumberFormat="1" applyFont="1" applyFill="1" applyBorder="1" applyAlignment="1">
      <alignment/>
    </xf>
    <xf numFmtId="185" fontId="0" fillId="0" borderId="71" xfId="48" applyNumberFormat="1" applyFont="1" applyFill="1" applyBorder="1" applyAlignment="1">
      <alignment horizontal="centerContinuous" shrinkToFit="1"/>
    </xf>
    <xf numFmtId="185" fontId="0" fillId="0" borderId="15" xfId="48" applyNumberFormat="1" applyFont="1" applyFill="1" applyBorder="1" applyAlignment="1">
      <alignment horizontal="distributed" shrinkToFit="1"/>
    </xf>
    <xf numFmtId="185" fontId="0" fillId="0" borderId="0" xfId="48" applyNumberFormat="1" applyFont="1" applyFill="1" applyBorder="1" applyAlignment="1">
      <alignment horizontal="centerContinuous" shrinkToFit="1"/>
    </xf>
    <xf numFmtId="185" fontId="0" fillId="0" borderId="65" xfId="48" applyNumberFormat="1" applyFont="1" applyFill="1" applyBorder="1" applyAlignment="1">
      <alignment horizontal="center" shrinkToFit="1"/>
    </xf>
    <xf numFmtId="185" fontId="0" fillId="0" borderId="71" xfId="48" applyNumberFormat="1" applyFont="1" applyFill="1" applyBorder="1" applyAlignment="1">
      <alignment horizontal="center" shrinkToFit="1"/>
    </xf>
    <xf numFmtId="185" fontId="0" fillId="0" borderId="15" xfId="48" applyNumberFormat="1" applyFont="1" applyFill="1" applyBorder="1" applyAlignment="1">
      <alignment horizontal="centerContinuous" shrinkToFit="1"/>
    </xf>
    <xf numFmtId="49" fontId="1" fillId="0" borderId="95" xfId="0" applyNumberFormat="1" applyFont="1" applyFill="1" applyBorder="1" applyAlignment="1">
      <alignment vertical="center"/>
    </xf>
    <xf numFmtId="185" fontId="0" fillId="0" borderId="51" xfId="48" applyNumberFormat="1" applyFont="1" applyFill="1" applyBorder="1" applyAlignment="1">
      <alignment horizontal="distributed"/>
    </xf>
    <xf numFmtId="0" fontId="76" fillId="0" borderId="15" xfId="48" applyNumberFormat="1" applyFont="1" applyFill="1" applyBorder="1" applyAlignment="1">
      <alignment horizontal="left" vertical="top"/>
    </xf>
    <xf numFmtId="185" fontId="1" fillId="0" borderId="0" xfId="48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vertical="center" shrinkToFit="1"/>
    </xf>
    <xf numFmtId="185" fontId="77" fillId="0" borderId="52" xfId="48" applyNumberFormat="1" applyFont="1" applyFill="1" applyBorder="1" applyAlignment="1">
      <alignment/>
    </xf>
    <xf numFmtId="185" fontId="78" fillId="0" borderId="0" xfId="48" applyNumberFormat="1" applyFont="1" applyFill="1" applyBorder="1" applyAlignment="1">
      <alignment vertical="center" shrinkToFit="1"/>
    </xf>
    <xf numFmtId="185" fontId="79" fillId="0" borderId="0" xfId="48" applyNumberFormat="1" applyFont="1" applyFill="1" applyBorder="1" applyAlignment="1">
      <alignment vertical="center" shrinkToFit="1"/>
    </xf>
    <xf numFmtId="0" fontId="79" fillId="0" borderId="0" xfId="0" applyFont="1" applyFill="1" applyBorder="1" applyAlignment="1">
      <alignment shrinkToFit="1"/>
    </xf>
    <xf numFmtId="185" fontId="0" fillId="0" borderId="16" xfId="48" applyNumberFormat="1" applyFont="1" applyFill="1" applyBorder="1" applyAlignment="1">
      <alignment horizontal="center" shrinkToFit="1"/>
    </xf>
    <xf numFmtId="185" fontId="77" fillId="0" borderId="64" xfId="48" applyNumberFormat="1" applyFont="1" applyFill="1" applyBorder="1" applyAlignment="1">
      <alignment/>
    </xf>
    <xf numFmtId="185" fontId="77" fillId="0" borderId="33" xfId="48" applyNumberFormat="1" applyFont="1" applyFill="1" applyBorder="1" applyAlignment="1">
      <alignment/>
    </xf>
    <xf numFmtId="185" fontId="25" fillId="0" borderId="51" xfId="48" applyNumberFormat="1" applyFont="1" applyFill="1" applyBorder="1" applyAlignment="1">
      <alignment/>
    </xf>
    <xf numFmtId="185" fontId="77" fillId="0" borderId="33" xfId="48" applyNumberFormat="1" applyFont="1" applyFill="1" applyBorder="1" applyAlignment="1">
      <alignment horizontal="left"/>
    </xf>
    <xf numFmtId="185" fontId="77" fillId="0" borderId="33" xfId="48" applyNumberFormat="1" applyFont="1" applyFill="1" applyBorder="1" applyAlignment="1">
      <alignment/>
    </xf>
    <xf numFmtId="185" fontId="78" fillId="0" borderId="15" xfId="48" applyNumberFormat="1" applyFont="1" applyFill="1" applyBorder="1" applyAlignment="1">
      <alignment vertical="center"/>
    </xf>
    <xf numFmtId="185" fontId="77" fillId="0" borderId="52" xfId="48" applyNumberFormat="1" applyFont="1" applyFill="1" applyBorder="1" applyAlignment="1">
      <alignment horizontal="centerContinuous" shrinkToFit="1"/>
    </xf>
    <xf numFmtId="0" fontId="78" fillId="0" borderId="0" xfId="0" applyFont="1" applyFill="1" applyBorder="1" applyAlignment="1">
      <alignment vertical="center" shrinkToFit="1"/>
    </xf>
    <xf numFmtId="0" fontId="78" fillId="0" borderId="0" xfId="0" applyFont="1" applyFill="1" applyAlignment="1">
      <alignment vertical="center" shrinkToFit="1"/>
    </xf>
    <xf numFmtId="185" fontId="78" fillId="0" borderId="0" xfId="48" applyNumberFormat="1" applyFont="1" applyFill="1" applyBorder="1" applyAlignment="1">
      <alignment vertical="center"/>
    </xf>
    <xf numFmtId="185" fontId="78" fillId="0" borderId="0" xfId="48" applyNumberFormat="1" applyFont="1" applyFill="1" applyAlignment="1">
      <alignment vertical="center"/>
    </xf>
    <xf numFmtId="185" fontId="34" fillId="0" borderId="34" xfId="48" applyNumberFormat="1" applyFont="1" applyFill="1" applyBorder="1" applyAlignment="1">
      <alignment horizontal="centerContinuous" shrinkToFit="1"/>
    </xf>
    <xf numFmtId="185" fontId="80" fillId="0" borderId="52" xfId="48" applyNumberFormat="1" applyFont="1" applyFill="1" applyBorder="1" applyAlignment="1">
      <alignment horizontal="left"/>
    </xf>
    <xf numFmtId="49" fontId="1" fillId="0" borderId="46" xfId="0" applyNumberFormat="1" applyFont="1" applyFill="1" applyBorder="1" applyAlignment="1">
      <alignment vertical="center"/>
    </xf>
    <xf numFmtId="185" fontId="0" fillId="0" borderId="32" xfId="48" applyNumberFormat="1" applyFont="1" applyFill="1" applyBorder="1" applyAlignment="1">
      <alignment horizontal="center"/>
    </xf>
    <xf numFmtId="185" fontId="1" fillId="0" borderId="34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15" fillId="0" borderId="96" xfId="48" applyNumberFormat="1" applyFont="1" applyFill="1" applyBorder="1" applyAlignment="1">
      <alignment/>
    </xf>
    <xf numFmtId="185" fontId="1" fillId="0" borderId="27" xfId="48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4" fillId="0" borderId="57" xfId="0" applyFont="1" applyFill="1" applyBorder="1" applyAlignment="1">
      <alignment horizontal="centerContinuous" vertical="center"/>
    </xf>
    <xf numFmtId="185" fontId="14" fillId="0" borderId="0" xfId="48" applyNumberFormat="1" applyFont="1" applyFill="1" applyBorder="1" applyAlignment="1">
      <alignment horizontal="distributed"/>
    </xf>
    <xf numFmtId="185" fontId="15" fillId="0" borderId="97" xfId="48" applyNumberFormat="1" applyFont="1" applyFill="1" applyBorder="1" applyAlignment="1" applyProtection="1">
      <alignment/>
      <protection/>
    </xf>
    <xf numFmtId="185" fontId="4" fillId="0" borderId="98" xfId="48" applyNumberFormat="1" applyFont="1" applyFill="1" applyBorder="1" applyAlignment="1">
      <alignment/>
    </xf>
    <xf numFmtId="185" fontId="15" fillId="0" borderId="97" xfId="48" applyNumberFormat="1" applyFont="1" applyFill="1" applyBorder="1" applyAlignment="1">
      <alignment/>
    </xf>
    <xf numFmtId="185" fontId="1" fillId="0" borderId="99" xfId="48" applyNumberFormat="1" applyFont="1" applyFill="1" applyBorder="1" applyAlignment="1">
      <alignment horizontal="centerContinuous" shrinkToFit="1"/>
    </xf>
    <xf numFmtId="185" fontId="1" fillId="0" borderId="100" xfId="48" applyNumberFormat="1" applyFont="1" applyFill="1" applyBorder="1" applyAlignment="1">
      <alignment horizontal="center"/>
    </xf>
    <xf numFmtId="185" fontId="0" fillId="0" borderId="53" xfId="48" applyNumberFormat="1" applyFont="1" applyFill="1" applyBorder="1" applyAlignment="1">
      <alignment horizontal="center"/>
    </xf>
    <xf numFmtId="185" fontId="1" fillId="0" borderId="60" xfId="48" applyNumberFormat="1" applyFont="1" applyFill="1" applyBorder="1" applyAlignment="1">
      <alignment/>
    </xf>
    <xf numFmtId="185" fontId="0" fillId="0" borderId="36" xfId="48" applyNumberFormat="1" applyFont="1" applyFill="1" applyBorder="1" applyAlignment="1">
      <alignment horizontal="center"/>
    </xf>
    <xf numFmtId="185" fontId="0" fillId="0" borderId="32" xfId="48" applyNumberFormat="1" applyFont="1" applyFill="1" applyBorder="1" applyAlignment="1">
      <alignment/>
    </xf>
    <xf numFmtId="185" fontId="4" fillId="0" borderId="51" xfId="48" applyNumberFormat="1" applyFont="1" applyFill="1" applyBorder="1" applyAlignment="1">
      <alignment/>
    </xf>
    <xf numFmtId="185" fontId="16" fillId="0" borderId="54" xfId="48" applyNumberFormat="1" applyFont="1" applyFill="1" applyBorder="1" applyAlignment="1">
      <alignment/>
    </xf>
    <xf numFmtId="185" fontId="1" fillId="0" borderId="101" xfId="48" applyNumberFormat="1" applyFont="1" applyFill="1" applyBorder="1" applyAlignment="1">
      <alignment horizontal="centerContinuous" shrinkToFit="1"/>
    </xf>
    <xf numFmtId="185" fontId="1" fillId="0" borderId="99" xfId="48" applyNumberFormat="1" applyFont="1" applyFill="1" applyBorder="1" applyAlignment="1">
      <alignment horizontal="center"/>
    </xf>
    <xf numFmtId="185" fontId="0" fillId="0" borderId="102" xfId="48" applyNumberFormat="1" applyFont="1" applyFill="1" applyBorder="1" applyAlignment="1">
      <alignment horizontal="distributed"/>
    </xf>
    <xf numFmtId="185" fontId="16" fillId="0" borderId="103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10" fillId="0" borderId="36" xfId="48" applyNumberFormat="1" applyFont="1" applyFill="1" applyBorder="1" applyAlignment="1">
      <alignment horizontal="center"/>
    </xf>
    <xf numFmtId="185" fontId="4" fillId="0" borderId="40" xfId="48" applyNumberFormat="1" applyFont="1" applyFill="1" applyBorder="1" applyAlignment="1">
      <alignment/>
    </xf>
    <xf numFmtId="185" fontId="19" fillId="0" borderId="0" xfId="48" applyNumberFormat="1" applyFont="1" applyFill="1" applyBorder="1" applyAlignment="1">
      <alignment horizontal="right" vertical="top"/>
    </xf>
    <xf numFmtId="185" fontId="19" fillId="0" borderId="0" xfId="48" applyNumberFormat="1" applyFont="1" applyFill="1" applyAlignment="1">
      <alignment horizontal="right" vertical="top"/>
    </xf>
    <xf numFmtId="185" fontId="4" fillId="0" borderId="98" xfId="48" applyNumberFormat="1" applyFont="1" applyFill="1" applyBorder="1" applyAlignment="1">
      <alignment/>
    </xf>
    <xf numFmtId="185" fontId="16" fillId="0" borderId="58" xfId="48" applyNumberFormat="1" applyFont="1" applyFill="1" applyBorder="1" applyAlignment="1">
      <alignment/>
    </xf>
    <xf numFmtId="185" fontId="15" fillId="0" borderId="79" xfId="48" applyNumberFormat="1" applyFont="1" applyFill="1" applyBorder="1" applyAlignment="1">
      <alignment horizontal="center" vertical="center"/>
    </xf>
    <xf numFmtId="185" fontId="15" fillId="0" borderId="97" xfId="48" applyNumberFormat="1" applyFont="1" applyFill="1" applyBorder="1" applyAlignment="1">
      <alignment horizontal="right"/>
    </xf>
    <xf numFmtId="185" fontId="28" fillId="0" borderId="77" xfId="48" applyNumberFormat="1" applyFont="1" applyFill="1" applyBorder="1" applyAlignment="1">
      <alignment/>
    </xf>
    <xf numFmtId="185" fontId="15" fillId="0" borderId="56" xfId="48" applyNumberFormat="1" applyFont="1" applyFill="1" applyBorder="1" applyAlignment="1">
      <alignment horizontal="right"/>
    </xf>
    <xf numFmtId="185" fontId="0" fillId="0" borderId="79" xfId="48" applyNumberFormat="1" applyFont="1" applyFill="1" applyBorder="1" applyAlignment="1">
      <alignment/>
    </xf>
    <xf numFmtId="185" fontId="15" fillId="0" borderId="79" xfId="48" applyNumberFormat="1" applyFont="1" applyFill="1" applyBorder="1" applyAlignment="1">
      <alignment/>
    </xf>
    <xf numFmtId="185" fontId="27" fillId="0" borderId="0" xfId="48" applyNumberFormat="1" applyFont="1" applyFill="1" applyBorder="1" applyAlignment="1">
      <alignment/>
    </xf>
    <xf numFmtId="185" fontId="1" fillId="0" borderId="17" xfId="48" applyNumberFormat="1" applyFont="1" applyFill="1" applyBorder="1" applyAlignment="1">
      <alignment horizontal="center"/>
    </xf>
    <xf numFmtId="185" fontId="25" fillId="0" borderId="27" xfId="48" applyNumberFormat="1" applyFont="1" applyFill="1" applyBorder="1" applyAlignment="1">
      <alignment/>
    </xf>
    <xf numFmtId="185" fontId="25" fillId="0" borderId="0" xfId="48" applyNumberFormat="1" applyFont="1" applyFill="1" applyBorder="1" applyAlignment="1">
      <alignment/>
    </xf>
    <xf numFmtId="185" fontId="30" fillId="0" borderId="52" xfId="48" applyNumberFormat="1" applyFont="1" applyFill="1" applyBorder="1" applyAlignment="1">
      <alignment vertical="center" shrinkToFit="1"/>
    </xf>
    <xf numFmtId="185" fontId="0" fillId="0" borderId="88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>
      <alignment/>
    </xf>
    <xf numFmtId="185" fontId="4" fillId="0" borderId="105" xfId="48" applyNumberFormat="1" applyFont="1" applyFill="1" applyBorder="1" applyAlignment="1">
      <alignment/>
    </xf>
    <xf numFmtId="185" fontId="1" fillId="0" borderId="106" xfId="48" applyNumberFormat="1" applyFont="1" applyFill="1" applyBorder="1" applyAlignment="1">
      <alignment horizontal="center"/>
    </xf>
    <xf numFmtId="185" fontId="0" fillId="0" borderId="80" xfId="48" applyNumberFormat="1" applyFont="1" applyFill="1" applyBorder="1" applyAlignment="1">
      <alignment/>
    </xf>
    <xf numFmtId="185" fontId="15" fillId="0" borderId="55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77" fillId="0" borderId="54" xfId="48" applyNumberFormat="1" applyFont="1" applyFill="1" applyBorder="1" applyAlignment="1">
      <alignment/>
    </xf>
    <xf numFmtId="185" fontId="27" fillId="0" borderId="53" xfId="48" applyNumberFormat="1" applyFont="1" applyFill="1" applyBorder="1" applyAlignment="1">
      <alignment/>
    </xf>
    <xf numFmtId="185" fontId="8" fillId="0" borderId="32" xfId="48" applyNumberFormat="1" applyFont="1" applyFill="1" applyBorder="1" applyAlignment="1">
      <alignment horizontal="distributed"/>
    </xf>
    <xf numFmtId="185" fontId="8" fillId="0" borderId="33" xfId="48" applyNumberFormat="1" applyFont="1" applyFill="1" applyBorder="1" applyAlignment="1">
      <alignment horizontal="distributed"/>
    </xf>
    <xf numFmtId="185" fontId="15" fillId="0" borderId="107" xfId="48" applyNumberFormat="1" applyFont="1" applyFill="1" applyBorder="1" applyAlignment="1">
      <alignment/>
    </xf>
    <xf numFmtId="185" fontId="1" fillId="0" borderId="108" xfId="48" applyNumberFormat="1" applyFont="1" applyFill="1" applyBorder="1" applyAlignment="1">
      <alignment horizontal="center"/>
    </xf>
    <xf numFmtId="185" fontId="15" fillId="0" borderId="51" xfId="48" applyNumberFormat="1" applyFont="1" applyFill="1" applyBorder="1" applyAlignment="1">
      <alignment/>
    </xf>
    <xf numFmtId="185" fontId="1" fillId="0" borderId="24" xfId="48" applyNumberFormat="1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centerContinuous" shrinkToFit="1"/>
    </xf>
    <xf numFmtId="185" fontId="25" fillId="0" borderId="77" xfId="48" applyNumberFormat="1" applyFont="1" applyFill="1" applyBorder="1" applyAlignment="1">
      <alignment/>
    </xf>
    <xf numFmtId="185" fontId="26" fillId="0" borderId="54" xfId="48" applyNumberFormat="1" applyFont="1" applyFill="1" applyBorder="1" applyAlignment="1">
      <alignment/>
    </xf>
    <xf numFmtId="185" fontId="8" fillId="0" borderId="55" xfId="48" applyNumberFormat="1" applyFont="1" applyFill="1" applyBorder="1" applyAlignment="1">
      <alignment/>
    </xf>
    <xf numFmtId="185" fontId="14" fillId="0" borderId="69" xfId="48" applyNumberFormat="1" applyFont="1" applyFill="1" applyBorder="1" applyAlignment="1">
      <alignment horizontal="distributed"/>
    </xf>
    <xf numFmtId="185" fontId="15" fillId="0" borderId="67" xfId="48" applyNumberFormat="1" applyFont="1" applyFill="1" applyBorder="1" applyAlignment="1">
      <alignment horizontal="right"/>
    </xf>
    <xf numFmtId="185" fontId="0" fillId="0" borderId="30" xfId="48" applyNumberFormat="1" applyFont="1" applyFill="1" applyBorder="1" applyAlignment="1">
      <alignment/>
    </xf>
    <xf numFmtId="185" fontId="4" fillId="0" borderId="55" xfId="0" applyNumberFormat="1" applyFont="1" applyFill="1" applyBorder="1" applyAlignment="1">
      <alignment/>
    </xf>
    <xf numFmtId="185" fontId="17" fillId="0" borderId="74" xfId="48" applyNumberFormat="1" applyFont="1" applyFill="1" applyBorder="1" applyAlignment="1">
      <alignment horizontal="center" vertical="center"/>
    </xf>
    <xf numFmtId="185" fontId="17" fillId="0" borderId="63" xfId="48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0" fontId="0" fillId="0" borderId="35" xfId="0" applyFont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15" fillId="0" borderId="52" xfId="0" applyNumberFormat="1" applyFont="1" applyFill="1" applyBorder="1" applyAlignment="1">
      <alignment/>
    </xf>
    <xf numFmtId="185" fontId="15" fillId="0" borderId="72" xfId="0" applyNumberFormat="1" applyFont="1" applyFill="1" applyBorder="1" applyAlignment="1">
      <alignment/>
    </xf>
    <xf numFmtId="185" fontId="15" fillId="0" borderId="64" xfId="0" applyNumberFormat="1" applyFont="1" applyFill="1" applyBorder="1" applyAlignment="1">
      <alignment/>
    </xf>
    <xf numFmtId="185" fontId="15" fillId="0" borderId="61" xfId="0" applyNumberFormat="1" applyFont="1" applyFill="1" applyBorder="1" applyAlignment="1">
      <alignment/>
    </xf>
    <xf numFmtId="185" fontId="15" fillId="0" borderId="109" xfId="0" applyNumberFormat="1" applyFont="1" applyFill="1" applyBorder="1" applyAlignment="1">
      <alignment/>
    </xf>
    <xf numFmtId="185" fontId="15" fillId="0" borderId="110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horizontal="right" vertical="center"/>
    </xf>
    <xf numFmtId="185" fontId="1" fillId="0" borderId="0" xfId="48" applyNumberFormat="1" applyFont="1" applyFill="1" applyBorder="1" applyAlignment="1">
      <alignment horizontal="center"/>
    </xf>
    <xf numFmtId="185" fontId="1" fillId="0" borderId="53" xfId="48" applyNumberFormat="1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185" fontId="4" fillId="0" borderId="79" xfId="48" applyNumberFormat="1" applyFont="1" applyFill="1" applyBorder="1" applyAlignment="1">
      <alignment/>
    </xf>
    <xf numFmtId="185" fontId="0" fillId="0" borderId="27" xfId="48" applyNumberFormat="1" applyFont="1" applyFill="1" applyBorder="1" applyAlignment="1">
      <alignment horizontal="center"/>
    </xf>
    <xf numFmtId="185" fontId="1" fillId="0" borderId="57" xfId="48" applyNumberFormat="1" applyFont="1" applyFill="1" applyBorder="1" applyAlignment="1">
      <alignment/>
    </xf>
    <xf numFmtId="185" fontId="79" fillId="0" borderId="50" xfId="48" applyNumberFormat="1" applyFont="1" applyFill="1" applyBorder="1" applyAlignment="1">
      <alignment horizontal="left" vertical="center"/>
    </xf>
    <xf numFmtId="0" fontId="0" fillId="0" borderId="50" xfId="48" applyNumberFormat="1" applyFont="1" applyFill="1" applyBorder="1" applyAlignment="1">
      <alignment horizontal="centerContinuous" shrinkToFit="1"/>
    </xf>
    <xf numFmtId="185" fontId="0" fillId="0" borderId="55" xfId="48" applyNumberFormat="1" applyFont="1" applyFill="1" applyBorder="1" applyAlignment="1">
      <alignment horizontal="centerContinuous" shrinkToFit="1"/>
    </xf>
    <xf numFmtId="38" fontId="4" fillId="0" borderId="34" xfId="48" applyNumberFormat="1" applyFont="1" applyFill="1" applyBorder="1" applyAlignment="1">
      <alignment/>
    </xf>
    <xf numFmtId="185" fontId="81" fillId="0" borderId="65" xfId="48" applyNumberFormat="1" applyFont="1" applyFill="1" applyBorder="1" applyAlignment="1">
      <alignment horizontal="left"/>
    </xf>
    <xf numFmtId="185" fontId="0" fillId="0" borderId="65" xfId="48" applyNumberFormat="1" applyFont="1" applyFill="1" applyBorder="1" applyAlignment="1">
      <alignment horizontal="distributed"/>
    </xf>
    <xf numFmtId="38" fontId="16" fillId="0" borderId="52" xfId="48" applyNumberFormat="1" applyFont="1" applyFill="1" applyBorder="1" applyAlignment="1">
      <alignment/>
    </xf>
    <xf numFmtId="38" fontId="15" fillId="0" borderId="52" xfId="48" applyNumberFormat="1" applyFont="1" applyFill="1" applyBorder="1" applyAlignment="1">
      <alignment/>
    </xf>
    <xf numFmtId="0" fontId="0" fillId="0" borderId="55" xfId="48" applyNumberFormat="1" applyFont="1" applyFill="1" applyBorder="1" applyAlignment="1">
      <alignment horizontal="distributed" shrinkToFit="1"/>
    </xf>
    <xf numFmtId="38" fontId="15" fillId="0" borderId="33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distributed" shrinkToFit="1"/>
    </xf>
    <xf numFmtId="185" fontId="0" fillId="0" borderId="65" xfId="48" applyNumberFormat="1" applyFont="1" applyFill="1" applyBorder="1" applyAlignment="1">
      <alignment horizontal="centerContinuous" shrinkToFit="1"/>
    </xf>
    <xf numFmtId="185" fontId="0" fillId="0" borderId="51" xfId="48" applyNumberFormat="1" applyFont="1" applyFill="1" applyBorder="1" applyAlignment="1">
      <alignment horizontal="centerContinuous" shrinkToFit="1"/>
    </xf>
    <xf numFmtId="185" fontId="0" fillId="0" borderId="16" xfId="48" applyNumberFormat="1" applyFont="1" applyFill="1" applyBorder="1" applyAlignment="1">
      <alignment horizontal="centerContinuous" shrinkToFit="1"/>
    </xf>
    <xf numFmtId="38" fontId="15" fillId="0" borderId="64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 shrinkToFit="1"/>
    </xf>
    <xf numFmtId="0" fontId="15" fillId="0" borderId="33" xfId="48" applyNumberFormat="1" applyFont="1" applyFill="1" applyBorder="1" applyAlignment="1">
      <alignment/>
    </xf>
    <xf numFmtId="0" fontId="15" fillId="0" borderId="52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center" shrinkToFit="1"/>
    </xf>
    <xf numFmtId="0" fontId="4" fillId="0" borderId="34" xfId="48" applyNumberFormat="1" applyFont="1" applyFill="1" applyBorder="1" applyAlignment="1">
      <alignment/>
    </xf>
    <xf numFmtId="185" fontId="0" fillId="0" borderId="40" xfId="48" applyNumberFormat="1" applyFont="1" applyFill="1" applyBorder="1" applyAlignment="1">
      <alignment horizontal="centerContinuous" vertical="center"/>
    </xf>
    <xf numFmtId="185" fontId="81" fillId="0" borderId="32" xfId="48" applyNumberFormat="1" applyFont="1" applyFill="1" applyBorder="1" applyAlignment="1">
      <alignment horizontal="distributed"/>
    </xf>
    <xf numFmtId="0" fontId="15" fillId="0" borderId="97" xfId="48" applyNumberFormat="1" applyFont="1" applyFill="1" applyBorder="1" applyAlignment="1">
      <alignment/>
    </xf>
    <xf numFmtId="0" fontId="15" fillId="0" borderId="58" xfId="48" applyNumberFormat="1" applyFont="1" applyFill="1" applyBorder="1" applyAlignment="1">
      <alignment/>
    </xf>
    <xf numFmtId="185" fontId="81" fillId="0" borderId="50" xfId="48" applyNumberFormat="1" applyFont="1" applyFill="1" applyBorder="1" applyAlignment="1">
      <alignment horizontal="distributed"/>
    </xf>
    <xf numFmtId="185" fontId="81" fillId="0" borderId="16" xfId="48" applyNumberFormat="1" applyFont="1" applyFill="1" applyBorder="1" applyAlignment="1">
      <alignment horizontal="distributed"/>
    </xf>
    <xf numFmtId="185" fontId="0" fillId="0" borderId="71" xfId="48" applyNumberFormat="1" applyFont="1" applyFill="1" applyBorder="1" applyAlignment="1">
      <alignment horizontal="centerContinuous" shrinkToFit="1"/>
    </xf>
    <xf numFmtId="185" fontId="81" fillId="0" borderId="65" xfId="48" applyNumberFormat="1" applyFont="1" applyFill="1" applyBorder="1" applyAlignment="1">
      <alignment horizontal="distributed"/>
    </xf>
    <xf numFmtId="0" fontId="15" fillId="0" borderId="64" xfId="48" applyNumberFormat="1" applyFont="1" applyFill="1" applyBorder="1" applyAlignment="1">
      <alignment/>
    </xf>
    <xf numFmtId="185" fontId="81" fillId="0" borderId="51" xfId="48" applyNumberFormat="1" applyFont="1" applyFill="1" applyBorder="1" applyAlignment="1">
      <alignment horizontal="distributed"/>
    </xf>
    <xf numFmtId="185" fontId="0" fillId="0" borderId="96" xfId="48" applyNumberFormat="1" applyFont="1" applyFill="1" applyBorder="1" applyAlignment="1">
      <alignment horizontal="distributed"/>
    </xf>
    <xf numFmtId="185" fontId="4" fillId="0" borderId="96" xfId="48" applyNumberFormat="1" applyFont="1" applyFill="1" applyBorder="1" applyAlignment="1">
      <alignment/>
    </xf>
    <xf numFmtId="185" fontId="16" fillId="0" borderId="56" xfId="48" applyNumberFormat="1" applyFont="1" applyFill="1" applyBorder="1" applyAlignment="1">
      <alignment/>
    </xf>
    <xf numFmtId="185" fontId="81" fillId="0" borderId="71" xfId="48" applyNumberFormat="1" applyFont="1" applyFill="1" applyBorder="1" applyAlignment="1">
      <alignment horizontal="distributed"/>
    </xf>
    <xf numFmtId="185" fontId="7" fillId="0" borderId="39" xfId="48" applyNumberFormat="1" applyFont="1" applyFill="1" applyBorder="1" applyAlignment="1">
      <alignment horizontal="left" vertical="center"/>
    </xf>
    <xf numFmtId="185" fontId="81" fillId="7" borderId="50" xfId="48" applyNumberFormat="1" applyFont="1" applyFill="1" applyBorder="1" applyAlignment="1">
      <alignment horizontal="distributed"/>
    </xf>
    <xf numFmtId="185" fontId="0" fillId="33" borderId="32" xfId="48" applyNumberFormat="1" applyFont="1" applyFill="1" applyBorder="1" applyAlignment="1">
      <alignment horizontal="centerContinuous" shrinkToFit="1"/>
    </xf>
    <xf numFmtId="185" fontId="0" fillId="7" borderId="50" xfId="48" applyNumberFormat="1" applyFont="1" applyFill="1" applyBorder="1" applyAlignment="1">
      <alignment horizontal="centerContinuous" shrinkToFit="1"/>
    </xf>
    <xf numFmtId="185" fontId="81" fillId="33" borderId="50" xfId="48" applyNumberFormat="1" applyFont="1" applyFill="1" applyBorder="1" applyAlignment="1">
      <alignment horizontal="distributed"/>
    </xf>
    <xf numFmtId="185" fontId="0" fillId="33" borderId="50" xfId="48" applyNumberFormat="1" applyFont="1" applyFill="1" applyBorder="1" applyAlignment="1">
      <alignment horizontal="distributed"/>
    </xf>
    <xf numFmtId="185" fontId="0" fillId="33" borderId="55" xfId="48" applyNumberFormat="1" applyFont="1" applyFill="1" applyBorder="1" applyAlignment="1">
      <alignment horizontal="centerContinuous" shrinkToFit="1"/>
    </xf>
    <xf numFmtId="185" fontId="81" fillId="33" borderId="55" xfId="48" applyNumberFormat="1" applyFont="1" applyFill="1" applyBorder="1" applyAlignment="1">
      <alignment horizontal="distributed"/>
    </xf>
    <xf numFmtId="185" fontId="0" fillId="33" borderId="55" xfId="48" applyNumberFormat="1" applyFont="1" applyFill="1" applyBorder="1" applyAlignment="1">
      <alignment horizontal="distributed"/>
    </xf>
    <xf numFmtId="185" fontId="0" fillId="33" borderId="32" xfId="48" applyNumberFormat="1" applyFont="1" applyFill="1" applyBorder="1" applyAlignment="1">
      <alignment horizontal="distributed"/>
    </xf>
    <xf numFmtId="185" fontId="0" fillId="33" borderId="51" xfId="48" applyNumberFormat="1" applyFont="1" applyFill="1" applyBorder="1" applyAlignment="1">
      <alignment horizontal="distributed"/>
    </xf>
    <xf numFmtId="185" fontId="0" fillId="33" borderId="65" xfId="48" applyNumberFormat="1" applyFont="1" applyFill="1" applyBorder="1" applyAlignment="1">
      <alignment horizontal="distributed"/>
    </xf>
    <xf numFmtId="185" fontId="35" fillId="0" borderId="52" xfId="48" applyNumberFormat="1" applyFont="1" applyFill="1" applyBorder="1" applyAlignment="1">
      <alignment/>
    </xf>
    <xf numFmtId="185" fontId="82" fillId="0" borderId="50" xfId="48" applyNumberFormat="1" applyFont="1" applyFill="1" applyBorder="1" applyAlignment="1">
      <alignment horizontal="distributed"/>
    </xf>
    <xf numFmtId="185" fontId="81" fillId="7" borderId="51" xfId="48" applyNumberFormat="1" applyFont="1" applyFill="1" applyBorder="1" applyAlignment="1">
      <alignment horizontal="distributed"/>
    </xf>
    <xf numFmtId="185" fontId="81" fillId="7" borderId="65" xfId="48" applyNumberFormat="1" applyFont="1" applyFill="1" applyBorder="1" applyAlignment="1">
      <alignment horizontal="distributed"/>
    </xf>
    <xf numFmtId="185" fontId="81" fillId="7" borderId="50" xfId="48" applyNumberFormat="1" applyFont="1" applyFill="1" applyBorder="1" applyAlignment="1">
      <alignment horizontal="center" shrinkToFit="1"/>
    </xf>
    <xf numFmtId="185" fontId="81" fillId="0" borderId="51" xfId="48" applyNumberFormat="1" applyFont="1" applyFill="1" applyBorder="1" applyAlignment="1">
      <alignment horizontal="distributed" shrinkToFit="1"/>
    </xf>
    <xf numFmtId="185" fontId="81" fillId="7" borderId="32" xfId="48" applyNumberFormat="1" applyFont="1" applyFill="1" applyBorder="1" applyAlignment="1">
      <alignment horizontal="distributed"/>
    </xf>
    <xf numFmtId="185" fontId="0" fillId="7" borderId="55" xfId="48" applyNumberFormat="1" applyFont="1" applyFill="1" applyBorder="1" applyAlignment="1">
      <alignment horizontal="centerContinuous" shrinkToFit="1"/>
    </xf>
    <xf numFmtId="185" fontId="0" fillId="7" borderId="55" xfId="48" applyNumberFormat="1" applyFont="1" applyFill="1" applyBorder="1" applyAlignment="1">
      <alignment horizontal="distributed"/>
    </xf>
    <xf numFmtId="185" fontId="0" fillId="7" borderId="50" xfId="48" applyNumberFormat="1" applyFont="1" applyFill="1" applyBorder="1" applyAlignment="1">
      <alignment horizontal="distributed"/>
    </xf>
    <xf numFmtId="185" fontId="1" fillId="0" borderId="21" xfId="48" applyNumberFormat="1" applyFont="1" applyFill="1" applyBorder="1" applyAlignment="1">
      <alignment horizontal="center" vertical="center"/>
    </xf>
    <xf numFmtId="185" fontId="1" fillId="0" borderId="19" xfId="48" applyNumberFormat="1" applyFont="1" applyFill="1" applyBorder="1" applyAlignment="1">
      <alignment horizontal="center" vertical="center"/>
    </xf>
    <xf numFmtId="185" fontId="1" fillId="0" borderId="23" xfId="48" applyNumberFormat="1" applyFont="1" applyFill="1" applyBorder="1" applyAlignment="1">
      <alignment horizontal="center" vertical="center"/>
    </xf>
    <xf numFmtId="58" fontId="18" fillId="0" borderId="25" xfId="48" applyNumberFormat="1" applyFont="1" applyFill="1" applyBorder="1" applyAlignment="1">
      <alignment horizontal="distributed" vertical="center"/>
    </xf>
    <xf numFmtId="58" fontId="18" fillId="0" borderId="106" xfId="48" applyNumberFormat="1" applyFont="1" applyFill="1" applyBorder="1" applyAlignment="1">
      <alignment horizontal="distributed" vertical="center"/>
    </xf>
    <xf numFmtId="58" fontId="18" fillId="0" borderId="24" xfId="48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5" fontId="18" fillId="0" borderId="100" xfId="48" applyNumberFormat="1" applyFont="1" applyFill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5" fontId="17" fillId="0" borderId="20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5" fontId="4" fillId="0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58" fontId="18" fillId="0" borderId="25" xfId="0" applyNumberFormat="1" applyFont="1" applyBorder="1" applyAlignment="1">
      <alignment horizontal="distributed" vertical="center"/>
    </xf>
    <xf numFmtId="58" fontId="6" fillId="0" borderId="106" xfId="0" applyNumberFormat="1" applyFont="1" applyBorder="1" applyAlignment="1">
      <alignment horizontal="distributed" vertical="center"/>
    </xf>
    <xf numFmtId="58" fontId="6" fillId="0" borderId="24" xfId="0" applyNumberFormat="1" applyFont="1" applyBorder="1" applyAlignment="1">
      <alignment horizontal="distributed" vertical="center"/>
    </xf>
    <xf numFmtId="185" fontId="0" fillId="7" borderId="55" xfId="48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638175</xdr:colOff>
      <xdr:row>1</xdr:row>
      <xdr:rowOff>133350</xdr:rowOff>
    </xdr:from>
    <xdr:to>
      <xdr:col>14</xdr:col>
      <xdr:colOff>914400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361950"/>
          <a:ext cx="21240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zoomScale="85" zoomScaleNormal="85" zoomScalePageLayoutView="0" workbookViewId="0" topLeftCell="A1">
      <pane ySplit="2" topLeftCell="A3" activePane="bottomLeft" state="frozen"/>
      <selection pane="topLeft" activeCell="J48" sqref="J48"/>
      <selection pane="bottomLeft" activeCell="U10" sqref="U10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188</v>
      </c>
      <c r="B1" s="48"/>
      <c r="C1" s="48"/>
      <c r="D1" s="49"/>
      <c r="E1" s="48" t="s">
        <v>304</v>
      </c>
      <c r="F1" s="48"/>
      <c r="G1" s="49"/>
      <c r="H1" s="50" t="s">
        <v>0</v>
      </c>
      <c r="I1" s="48" t="s">
        <v>189</v>
      </c>
      <c r="J1" s="49"/>
      <c r="K1" s="51" t="s">
        <v>190</v>
      </c>
      <c r="L1" s="52"/>
      <c r="M1" s="53"/>
      <c r="N1" s="54"/>
      <c r="O1" s="1"/>
    </row>
    <row r="2" spans="1:15" s="55" customFormat="1" ht="34.5" customHeight="1" thickBot="1">
      <c r="A2" s="56"/>
      <c r="B2" s="57"/>
      <c r="C2" s="58"/>
      <c r="D2" s="59"/>
      <c r="E2" s="466" t="s">
        <v>511</v>
      </c>
      <c r="F2" s="467"/>
      <c r="G2" s="468"/>
      <c r="H2" s="60"/>
      <c r="I2" s="61">
        <f>L4+'別府市・速見郡・由布市'!L4+'宇佐市・中津市・豊後高田市'!L4+'東国東郡・国東市・杵築市・日田市・玖珠郡'!L4+'豊後大野市・竹田市・臼杵市'!L4+'津久見市・佐伯市'!L4</f>
        <v>0</v>
      </c>
      <c r="J2" s="62"/>
      <c r="K2" s="441"/>
      <c r="L2" s="427"/>
      <c r="M2" s="2"/>
      <c r="N2" s="65"/>
      <c r="O2" s="1"/>
    </row>
    <row r="3" s="55" customFormat="1" ht="15" customHeight="1" thickBot="1">
      <c r="O3" s="349" t="s">
        <v>443</v>
      </c>
    </row>
    <row r="4" spans="1:15" s="55" customFormat="1" ht="17.25" customHeight="1" thickBot="1">
      <c r="A4" s="68" t="s">
        <v>510</v>
      </c>
      <c r="B4" s="69"/>
      <c r="C4" s="70">
        <v>44201</v>
      </c>
      <c r="D4" s="71" t="s">
        <v>230</v>
      </c>
      <c r="E4" s="72"/>
      <c r="F4" s="73" t="s">
        <v>1</v>
      </c>
      <c r="G4" s="74">
        <f>SUM(B43,E43,H43,H69,N69,B69)</f>
        <v>156820</v>
      </c>
      <c r="H4" s="75" t="s">
        <v>2</v>
      </c>
      <c r="I4" s="76">
        <f>SUM(C43+C69+F43+I43+I69+O69)</f>
        <v>0</v>
      </c>
      <c r="J4" s="77"/>
      <c r="K4" s="78" t="s">
        <v>191</v>
      </c>
      <c r="L4" s="79">
        <f>I4</f>
        <v>0</v>
      </c>
      <c r="O4" s="350" t="s">
        <v>444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231</v>
      </c>
      <c r="B6" s="48"/>
      <c r="C6" s="52"/>
      <c r="D6" s="48" t="s">
        <v>232</v>
      </c>
      <c r="E6" s="48"/>
      <c r="F6" s="52"/>
      <c r="G6" s="48" t="s">
        <v>233</v>
      </c>
      <c r="H6" s="48"/>
      <c r="I6" s="52"/>
      <c r="J6" s="463" t="s">
        <v>234</v>
      </c>
      <c r="K6" s="464"/>
      <c r="L6" s="464"/>
      <c r="M6" s="464"/>
      <c r="N6" s="464"/>
      <c r="O6" s="465"/>
    </row>
    <row r="7" spans="1:15" s="55" customFormat="1" ht="15" customHeight="1">
      <c r="A7" s="82" t="s">
        <v>3</v>
      </c>
      <c r="B7" s="83" t="s">
        <v>327</v>
      </c>
      <c r="C7" s="84" t="s">
        <v>326</v>
      </c>
      <c r="D7" s="82" t="s">
        <v>3</v>
      </c>
      <c r="E7" s="83" t="s">
        <v>327</v>
      </c>
      <c r="F7" s="84" t="s">
        <v>326</v>
      </c>
      <c r="G7" s="82" t="s">
        <v>3</v>
      </c>
      <c r="H7" s="83" t="s">
        <v>327</v>
      </c>
      <c r="I7" s="84" t="s">
        <v>326</v>
      </c>
      <c r="J7" s="82" t="s">
        <v>3</v>
      </c>
      <c r="K7" s="83" t="s">
        <v>327</v>
      </c>
      <c r="L7" s="84" t="s">
        <v>326</v>
      </c>
      <c r="M7" s="82" t="s">
        <v>3</v>
      </c>
      <c r="N7" s="83" t="s">
        <v>327</v>
      </c>
      <c r="O7" s="84" t="s">
        <v>326</v>
      </c>
    </row>
    <row r="8" spans="1:15" s="55" customFormat="1" ht="18" customHeight="1">
      <c r="A8" s="43" t="s">
        <v>382</v>
      </c>
      <c r="B8" s="85">
        <v>1130</v>
      </c>
      <c r="C8" s="45"/>
      <c r="D8" s="43" t="s">
        <v>435</v>
      </c>
      <c r="E8" s="44">
        <v>500</v>
      </c>
      <c r="F8" s="45"/>
      <c r="G8" s="459" t="s">
        <v>4</v>
      </c>
      <c r="H8" s="44">
        <v>400</v>
      </c>
      <c r="I8" s="45"/>
      <c r="J8" s="267" t="s">
        <v>473</v>
      </c>
      <c r="K8" s="44">
        <v>1600</v>
      </c>
      <c r="L8" s="45"/>
      <c r="M8" s="43" t="s">
        <v>41</v>
      </c>
      <c r="N8" s="44">
        <v>1680</v>
      </c>
      <c r="O8" s="45"/>
    </row>
    <row r="9" spans="1:15" s="55" customFormat="1" ht="18" customHeight="1">
      <c r="A9" s="267" t="s">
        <v>509</v>
      </c>
      <c r="B9" s="85">
        <v>300</v>
      </c>
      <c r="C9" s="45"/>
      <c r="D9" s="270" t="s">
        <v>436</v>
      </c>
      <c r="E9" s="44">
        <v>1310</v>
      </c>
      <c r="F9" s="45"/>
      <c r="G9" s="459" t="s">
        <v>5</v>
      </c>
      <c r="H9" s="44">
        <v>1380</v>
      </c>
      <c r="I9" s="45"/>
      <c r="J9" s="43" t="s">
        <v>482</v>
      </c>
      <c r="K9" s="44">
        <v>2870</v>
      </c>
      <c r="L9" s="45"/>
      <c r="M9" s="43" t="s">
        <v>30</v>
      </c>
      <c r="N9" s="44">
        <v>3570</v>
      </c>
      <c r="O9" s="45"/>
    </row>
    <row r="10" spans="1:15" s="55" customFormat="1" ht="18" customHeight="1">
      <c r="A10" s="87" t="s">
        <v>7</v>
      </c>
      <c r="B10" s="85">
        <v>540</v>
      </c>
      <c r="C10" s="45"/>
      <c r="D10" s="267" t="s">
        <v>414</v>
      </c>
      <c r="E10" s="44">
        <v>2720</v>
      </c>
      <c r="F10" s="45"/>
      <c r="G10" s="43" t="s">
        <v>6</v>
      </c>
      <c r="H10" s="44">
        <v>1090</v>
      </c>
      <c r="I10" s="45"/>
      <c r="J10" s="43" t="s">
        <v>9</v>
      </c>
      <c r="K10" s="44">
        <v>2830</v>
      </c>
      <c r="L10" s="45"/>
      <c r="M10" s="88" t="s">
        <v>42</v>
      </c>
      <c r="N10" s="44">
        <v>2100</v>
      </c>
      <c r="O10" s="45"/>
    </row>
    <row r="11" spans="1:15" s="55" customFormat="1" ht="18" customHeight="1">
      <c r="A11" s="43" t="s">
        <v>380</v>
      </c>
      <c r="B11" s="85">
        <v>990</v>
      </c>
      <c r="C11" s="45"/>
      <c r="D11" s="43" t="s">
        <v>437</v>
      </c>
      <c r="E11" s="44">
        <v>400</v>
      </c>
      <c r="F11" s="45"/>
      <c r="G11" s="43" t="s">
        <v>8</v>
      </c>
      <c r="H11" s="44">
        <v>1050</v>
      </c>
      <c r="I11" s="45"/>
      <c r="J11" s="43" t="s">
        <v>10</v>
      </c>
      <c r="K11" s="44">
        <v>800</v>
      </c>
      <c r="L11" s="45"/>
      <c r="M11" s="267" t="s">
        <v>456</v>
      </c>
      <c r="N11" s="44">
        <v>2500</v>
      </c>
      <c r="O11" s="45"/>
    </row>
    <row r="12" spans="1:15" s="55" customFormat="1" ht="18" customHeight="1">
      <c r="A12" s="43" t="s">
        <v>383</v>
      </c>
      <c r="B12" s="85">
        <v>420</v>
      </c>
      <c r="C12" s="45"/>
      <c r="D12" s="43" t="s">
        <v>391</v>
      </c>
      <c r="E12" s="44">
        <v>700</v>
      </c>
      <c r="F12" s="45"/>
      <c r="G12" s="88" t="s">
        <v>303</v>
      </c>
      <c r="H12" s="44">
        <v>640</v>
      </c>
      <c r="I12" s="45"/>
      <c r="J12" s="87" t="s">
        <v>15</v>
      </c>
      <c r="K12" s="89">
        <v>870</v>
      </c>
      <c r="L12" s="45"/>
      <c r="M12" s="43" t="s">
        <v>406</v>
      </c>
      <c r="N12" s="44">
        <v>2400</v>
      </c>
      <c r="O12" s="45"/>
    </row>
    <row r="13" spans="1:15" s="55" customFormat="1" ht="18" customHeight="1">
      <c r="A13" s="43" t="s">
        <v>11</v>
      </c>
      <c r="B13" s="85">
        <v>620</v>
      </c>
      <c r="C13" s="45"/>
      <c r="D13" s="43" t="s">
        <v>419</v>
      </c>
      <c r="E13" s="44">
        <v>500</v>
      </c>
      <c r="F13" s="45"/>
      <c r="G13" s="43"/>
      <c r="H13" s="416"/>
      <c r="I13" s="45"/>
      <c r="J13" s="87" t="s">
        <v>483</v>
      </c>
      <c r="K13" s="44">
        <v>1240</v>
      </c>
      <c r="L13" s="45"/>
      <c r="M13" s="43" t="s">
        <v>432</v>
      </c>
      <c r="N13" s="44">
        <v>1240</v>
      </c>
      <c r="O13" s="45"/>
    </row>
    <row r="14" spans="1:15" s="55" customFormat="1" ht="18" customHeight="1">
      <c r="A14" s="43"/>
      <c r="B14" s="90"/>
      <c r="C14" s="45"/>
      <c r="D14" s="43" t="s">
        <v>474</v>
      </c>
      <c r="E14" s="44">
        <v>2600</v>
      </c>
      <c r="F14" s="45"/>
      <c r="G14" s="459" t="s">
        <v>325</v>
      </c>
      <c r="H14" s="453" t="s">
        <v>512</v>
      </c>
      <c r="I14" s="45"/>
      <c r="J14" s="265" t="s">
        <v>484</v>
      </c>
      <c r="K14" s="44">
        <v>2170</v>
      </c>
      <c r="L14" s="45"/>
      <c r="M14" s="88" t="s">
        <v>393</v>
      </c>
      <c r="N14" s="44">
        <v>2060</v>
      </c>
      <c r="O14" s="45"/>
    </row>
    <row r="15" spans="1:15" s="55" customFormat="1" ht="18" customHeight="1">
      <c r="A15" s="43"/>
      <c r="B15" s="85"/>
      <c r="C15" s="45"/>
      <c r="D15" s="43" t="s">
        <v>420</v>
      </c>
      <c r="E15" s="423"/>
      <c r="F15" s="45"/>
      <c r="G15" s="455" t="s">
        <v>515</v>
      </c>
      <c r="H15" s="44">
        <v>270</v>
      </c>
      <c r="I15" s="45"/>
      <c r="J15" s="87" t="s">
        <v>485</v>
      </c>
      <c r="K15" s="44">
        <v>1950</v>
      </c>
      <c r="L15" s="45"/>
      <c r="M15" s="43" t="s">
        <v>394</v>
      </c>
      <c r="N15" s="44">
        <v>2050</v>
      </c>
      <c r="O15" s="45"/>
    </row>
    <row r="16" spans="1:15" s="55" customFormat="1" ht="18" customHeight="1">
      <c r="A16" s="87"/>
      <c r="B16" s="85">
        <v>0</v>
      </c>
      <c r="C16" s="45"/>
      <c r="D16" s="43" t="s">
        <v>421</v>
      </c>
      <c r="E16" s="423"/>
      <c r="F16" s="45"/>
      <c r="G16" s="88" t="s">
        <v>16</v>
      </c>
      <c r="H16" s="44">
        <v>300</v>
      </c>
      <c r="I16" s="45"/>
      <c r="J16" s="43" t="s">
        <v>17</v>
      </c>
      <c r="K16" s="44">
        <v>450</v>
      </c>
      <c r="L16" s="45"/>
      <c r="M16" s="268" t="s">
        <v>318</v>
      </c>
      <c r="N16" s="44">
        <v>1230</v>
      </c>
      <c r="O16" s="45"/>
    </row>
    <row r="17" spans="1:15" s="55" customFormat="1" ht="18" customHeight="1">
      <c r="A17" s="87"/>
      <c r="B17" s="85">
        <v>0</v>
      </c>
      <c r="C17" s="45"/>
      <c r="D17" s="87"/>
      <c r="E17" s="44">
        <v>0</v>
      </c>
      <c r="F17" s="45"/>
      <c r="G17" s="43" t="s">
        <v>11</v>
      </c>
      <c r="H17" s="44">
        <v>720</v>
      </c>
      <c r="I17" s="45"/>
      <c r="J17" s="46" t="s">
        <v>486</v>
      </c>
      <c r="K17" s="439">
        <v>3460</v>
      </c>
      <c r="L17" s="45"/>
      <c r="M17" s="268" t="s">
        <v>319</v>
      </c>
      <c r="N17" s="44">
        <v>1220</v>
      </c>
      <c r="O17" s="45"/>
    </row>
    <row r="18" spans="1:15" s="55" customFormat="1" ht="18" customHeight="1">
      <c r="A18" s="87"/>
      <c r="B18" s="85">
        <v>0</v>
      </c>
      <c r="C18" s="45"/>
      <c r="D18" s="87"/>
      <c r="E18" s="85">
        <v>0</v>
      </c>
      <c r="F18" s="45"/>
      <c r="G18" s="265" t="s">
        <v>363</v>
      </c>
      <c r="H18" s="93">
        <v>450</v>
      </c>
      <c r="I18" s="45"/>
      <c r="J18" s="454" t="s">
        <v>462</v>
      </c>
      <c r="K18" s="453" t="s">
        <v>512</v>
      </c>
      <c r="L18" s="45"/>
      <c r="M18" s="267" t="s">
        <v>395</v>
      </c>
      <c r="N18" s="44">
        <v>800</v>
      </c>
      <c r="O18" s="45"/>
    </row>
    <row r="19" spans="1:15" s="55" customFormat="1" ht="18" customHeight="1">
      <c r="A19" s="97"/>
      <c r="B19" s="127">
        <v>0</v>
      </c>
      <c r="C19" s="105"/>
      <c r="D19" s="97"/>
      <c r="E19" s="127">
        <v>0</v>
      </c>
      <c r="F19" s="105"/>
      <c r="G19" s="97" t="s">
        <v>14</v>
      </c>
      <c r="H19" s="98">
        <v>1650</v>
      </c>
      <c r="I19" s="116"/>
      <c r="J19" s="43" t="s">
        <v>18</v>
      </c>
      <c r="K19" s="44">
        <v>2170</v>
      </c>
      <c r="L19" s="45"/>
      <c r="M19" s="265" t="s">
        <v>434</v>
      </c>
      <c r="N19" s="44">
        <v>2400</v>
      </c>
      <c r="O19" s="45"/>
    </row>
    <row r="20" spans="1:15" s="55" customFormat="1" ht="18" customHeight="1">
      <c r="A20" s="333" t="s">
        <v>446</v>
      </c>
      <c r="B20" s="330">
        <f>SUM(B8:B19)</f>
        <v>4000</v>
      </c>
      <c r="C20" s="331">
        <f>SUM(C8:C19)</f>
        <v>0</v>
      </c>
      <c r="D20" s="333" t="s">
        <v>446</v>
      </c>
      <c r="E20" s="330">
        <f>SUM(E8:E19)</f>
        <v>8730</v>
      </c>
      <c r="F20" s="331">
        <f>SUM(F8:F19)</f>
        <v>0</v>
      </c>
      <c r="G20" s="333" t="s">
        <v>446</v>
      </c>
      <c r="H20" s="330">
        <f>SUM(H8:H19)</f>
        <v>7950</v>
      </c>
      <c r="I20" s="331">
        <f>SUM(I8:I19)</f>
        <v>0</v>
      </c>
      <c r="J20" s="265" t="s">
        <v>423</v>
      </c>
      <c r="K20" s="89">
        <v>2120</v>
      </c>
      <c r="L20" s="45"/>
      <c r="M20" s="43" t="s">
        <v>416</v>
      </c>
      <c r="N20" s="44">
        <v>850</v>
      </c>
      <c r="O20" s="45"/>
    </row>
    <row r="21" spans="1:15" s="55" customFormat="1" ht="18" customHeight="1">
      <c r="A21" s="43"/>
      <c r="B21" s="85"/>
      <c r="C21" s="45"/>
      <c r="D21" s="46"/>
      <c r="E21" s="44">
        <v>0</v>
      </c>
      <c r="F21" s="45"/>
      <c r="G21" s="43"/>
      <c r="H21" s="44"/>
      <c r="I21" s="45"/>
      <c r="J21" s="43" t="s">
        <v>11</v>
      </c>
      <c r="K21" s="44">
        <v>1950</v>
      </c>
      <c r="L21" s="45"/>
      <c r="M21" s="265" t="s">
        <v>396</v>
      </c>
      <c r="N21" s="44">
        <v>800</v>
      </c>
      <c r="O21" s="45"/>
    </row>
    <row r="22" spans="1:15" s="55" customFormat="1" ht="18" customHeight="1">
      <c r="A22" s="43" t="s">
        <v>24</v>
      </c>
      <c r="B22" s="90">
        <v>320</v>
      </c>
      <c r="C22" s="45"/>
      <c r="D22" s="87" t="s">
        <v>24</v>
      </c>
      <c r="E22" s="93">
        <v>820</v>
      </c>
      <c r="F22" s="45"/>
      <c r="G22" s="43" t="s">
        <v>25</v>
      </c>
      <c r="H22" s="44">
        <v>820</v>
      </c>
      <c r="I22" s="45"/>
      <c r="J22" s="87" t="s">
        <v>192</v>
      </c>
      <c r="K22" s="44">
        <v>1050</v>
      </c>
      <c r="L22" s="45"/>
      <c r="M22" s="43" t="s">
        <v>397</v>
      </c>
      <c r="N22" s="44">
        <v>2040</v>
      </c>
      <c r="O22" s="45"/>
    </row>
    <row r="23" spans="1:15" s="55" customFormat="1" ht="18" customHeight="1">
      <c r="A23" s="43" t="s">
        <v>381</v>
      </c>
      <c r="B23" s="85">
        <v>700</v>
      </c>
      <c r="C23" s="45"/>
      <c r="D23" s="43" t="s">
        <v>28</v>
      </c>
      <c r="E23" s="44">
        <v>900</v>
      </c>
      <c r="F23" s="45"/>
      <c r="G23" s="43" t="s">
        <v>29</v>
      </c>
      <c r="H23" s="44">
        <v>310</v>
      </c>
      <c r="I23" s="45"/>
      <c r="J23" s="43" t="s">
        <v>287</v>
      </c>
      <c r="K23" s="44">
        <v>1450</v>
      </c>
      <c r="L23" s="45"/>
      <c r="M23" s="43" t="s">
        <v>415</v>
      </c>
      <c r="N23" s="44">
        <v>3090</v>
      </c>
      <c r="O23" s="45"/>
    </row>
    <row r="24" spans="1:15" s="55" customFormat="1" ht="18" customHeight="1">
      <c r="A24" s="43" t="s">
        <v>28</v>
      </c>
      <c r="B24" s="85">
        <v>180</v>
      </c>
      <c r="C24" s="45"/>
      <c r="D24" s="43" t="s">
        <v>31</v>
      </c>
      <c r="E24" s="44">
        <v>450</v>
      </c>
      <c r="F24" s="45"/>
      <c r="G24" s="43" t="s">
        <v>28</v>
      </c>
      <c r="H24" s="44">
        <v>3320</v>
      </c>
      <c r="I24" s="45"/>
      <c r="J24" s="267" t="s">
        <v>499</v>
      </c>
      <c r="K24" s="44">
        <v>1320</v>
      </c>
      <c r="L24" s="45"/>
      <c r="M24" s="265" t="s">
        <v>385</v>
      </c>
      <c r="N24" s="44">
        <v>3210</v>
      </c>
      <c r="O24" s="45"/>
    </row>
    <row r="25" spans="1:15" s="55" customFormat="1" ht="18" customHeight="1">
      <c r="A25" s="43" t="s">
        <v>428</v>
      </c>
      <c r="B25" s="85">
        <v>700</v>
      </c>
      <c r="C25" s="45"/>
      <c r="D25" s="422" t="s">
        <v>470</v>
      </c>
      <c r="E25" s="44">
        <v>350</v>
      </c>
      <c r="F25" s="45"/>
      <c r="G25" s="43" t="s">
        <v>32</v>
      </c>
      <c r="H25" s="44">
        <v>650</v>
      </c>
      <c r="I25" s="45"/>
      <c r="J25" s="270" t="s">
        <v>390</v>
      </c>
      <c r="K25" s="93">
        <v>4250</v>
      </c>
      <c r="L25" s="45"/>
      <c r="M25" s="88" t="s">
        <v>504</v>
      </c>
      <c r="N25" s="44">
        <v>2970</v>
      </c>
      <c r="O25" s="45"/>
    </row>
    <row r="26" spans="1:15" s="55" customFormat="1" ht="18" customHeight="1">
      <c r="A26" s="43" t="s">
        <v>35</v>
      </c>
      <c r="B26" s="85">
        <v>320</v>
      </c>
      <c r="C26" s="45"/>
      <c r="D26" s="88" t="s">
        <v>302</v>
      </c>
      <c r="E26" s="44">
        <v>1900</v>
      </c>
      <c r="F26" s="45"/>
      <c r="G26" s="88" t="s">
        <v>31</v>
      </c>
      <c r="H26" s="44">
        <v>920</v>
      </c>
      <c r="I26" s="45"/>
      <c r="J26" s="43" t="s">
        <v>19</v>
      </c>
      <c r="K26" s="89">
        <v>600</v>
      </c>
      <c r="L26" s="45"/>
      <c r="M26" s="458" t="s">
        <v>513</v>
      </c>
      <c r="N26" s="44">
        <v>3570</v>
      </c>
      <c r="O26" s="45"/>
    </row>
    <row r="27" spans="1:15" s="55" customFormat="1" ht="18" customHeight="1">
      <c r="A27" s="43"/>
      <c r="B27" s="308"/>
      <c r="C27" s="45"/>
      <c r="D27" s="43" t="s">
        <v>27</v>
      </c>
      <c r="E27" s="44">
        <v>1200</v>
      </c>
      <c r="F27" s="45"/>
      <c r="G27" s="43" t="s">
        <v>411</v>
      </c>
      <c r="H27" s="44">
        <v>420</v>
      </c>
      <c r="I27" s="45"/>
      <c r="J27" s="43" t="s">
        <v>13</v>
      </c>
      <c r="K27" s="44">
        <v>1100</v>
      </c>
      <c r="L27" s="45"/>
      <c r="M27" s="43" t="s">
        <v>398</v>
      </c>
      <c r="N27" s="44">
        <v>1200</v>
      </c>
      <c r="O27" s="45"/>
    </row>
    <row r="28" spans="1:15" s="55" customFormat="1" ht="18" customHeight="1">
      <c r="A28" s="43"/>
      <c r="B28" s="85"/>
      <c r="C28" s="45"/>
      <c r="D28" s="43"/>
      <c r="E28" s="44"/>
      <c r="F28" s="45"/>
      <c r="G28" s="86" t="s">
        <v>26</v>
      </c>
      <c r="H28" s="44">
        <v>1650</v>
      </c>
      <c r="I28" s="45"/>
      <c r="J28" s="43" t="s">
        <v>20</v>
      </c>
      <c r="K28" s="44">
        <v>1250</v>
      </c>
      <c r="L28" s="45"/>
      <c r="M28" s="436" t="s">
        <v>429</v>
      </c>
      <c r="N28" s="453" t="s">
        <v>512</v>
      </c>
      <c r="O28" s="45"/>
    </row>
    <row r="29" spans="1:15" s="55" customFormat="1" ht="18" customHeight="1">
      <c r="A29" s="87"/>
      <c r="B29" s="93"/>
      <c r="C29" s="45"/>
      <c r="D29" s="43"/>
      <c r="E29" s="44"/>
      <c r="F29" s="45"/>
      <c r="G29" s="88" t="s">
        <v>34</v>
      </c>
      <c r="H29" s="44">
        <v>600</v>
      </c>
      <c r="I29" s="45"/>
      <c r="J29" s="87" t="s">
        <v>8</v>
      </c>
      <c r="K29" s="44">
        <v>1170</v>
      </c>
      <c r="L29" s="45"/>
      <c r="M29" s="295" t="s">
        <v>399</v>
      </c>
      <c r="N29" s="89">
        <v>970</v>
      </c>
      <c r="O29" s="45"/>
    </row>
    <row r="30" spans="1:15" s="55" customFormat="1" ht="18" customHeight="1">
      <c r="A30" s="87"/>
      <c r="B30" s="93"/>
      <c r="C30" s="45"/>
      <c r="D30" s="101"/>
      <c r="E30" s="93"/>
      <c r="F30" s="45"/>
      <c r="G30" s="43" t="s">
        <v>33</v>
      </c>
      <c r="H30" s="44">
        <v>420</v>
      </c>
      <c r="I30" s="45"/>
      <c r="J30" s="268" t="s">
        <v>487</v>
      </c>
      <c r="K30" s="44">
        <v>2510</v>
      </c>
      <c r="L30" s="45"/>
      <c r="M30" s="267" t="s">
        <v>400</v>
      </c>
      <c r="N30" s="44">
        <v>1400</v>
      </c>
      <c r="O30" s="45"/>
    </row>
    <row r="31" spans="1:15" s="55" customFormat="1" ht="18" customHeight="1">
      <c r="A31" s="87"/>
      <c r="B31" s="93"/>
      <c r="C31" s="45"/>
      <c r="D31" s="43"/>
      <c r="E31" s="44"/>
      <c r="F31" s="45"/>
      <c r="G31" s="43" t="s">
        <v>405</v>
      </c>
      <c r="H31" s="44">
        <v>780</v>
      </c>
      <c r="I31" s="45"/>
      <c r="J31" s="88" t="s">
        <v>488</v>
      </c>
      <c r="K31" s="89">
        <v>2540</v>
      </c>
      <c r="L31" s="45"/>
      <c r="M31" s="267" t="s">
        <v>401</v>
      </c>
      <c r="N31" s="44">
        <v>1350</v>
      </c>
      <c r="O31" s="45"/>
    </row>
    <row r="32" spans="1:15" s="55" customFormat="1" ht="18" customHeight="1">
      <c r="A32" s="87"/>
      <c r="B32" s="93"/>
      <c r="C32" s="45"/>
      <c r="D32" s="87"/>
      <c r="E32" s="93"/>
      <c r="F32" s="45"/>
      <c r="G32" s="43" t="s">
        <v>37</v>
      </c>
      <c r="H32" s="44">
        <v>700</v>
      </c>
      <c r="I32" s="45"/>
      <c r="J32" s="88" t="s">
        <v>489</v>
      </c>
      <c r="K32" s="44">
        <v>1290</v>
      </c>
      <c r="L32" s="45"/>
      <c r="M32" s="269" t="s">
        <v>39</v>
      </c>
      <c r="N32" s="89">
        <v>1260</v>
      </c>
      <c r="O32" s="45"/>
    </row>
    <row r="33" spans="1:15" s="55" customFormat="1" ht="18" customHeight="1">
      <c r="A33" s="87"/>
      <c r="B33" s="93"/>
      <c r="C33" s="45"/>
      <c r="D33" s="87"/>
      <c r="E33" s="93"/>
      <c r="F33" s="45"/>
      <c r="G33" s="46" t="s">
        <v>38</v>
      </c>
      <c r="H33" s="102">
        <v>720</v>
      </c>
      <c r="I33" s="45"/>
      <c r="J33" s="88" t="s">
        <v>490</v>
      </c>
      <c r="K33" s="44">
        <v>1070</v>
      </c>
      <c r="L33" s="45"/>
      <c r="M33" s="269" t="s">
        <v>386</v>
      </c>
      <c r="N33" s="44">
        <v>1700</v>
      </c>
      <c r="O33" s="45"/>
    </row>
    <row r="34" spans="1:15" s="55" customFormat="1" ht="18" customHeight="1">
      <c r="A34" s="97"/>
      <c r="B34" s="98"/>
      <c r="C34" s="105"/>
      <c r="D34" s="97"/>
      <c r="E34" s="98"/>
      <c r="F34" s="105"/>
      <c r="G34" s="97"/>
      <c r="H34" s="98"/>
      <c r="I34" s="105"/>
      <c r="J34" s="88" t="s">
        <v>498</v>
      </c>
      <c r="K34" s="44">
        <v>3270</v>
      </c>
      <c r="L34" s="45"/>
      <c r="M34" s="43" t="s">
        <v>40</v>
      </c>
      <c r="N34" s="44">
        <v>900</v>
      </c>
      <c r="O34" s="45"/>
    </row>
    <row r="35" spans="1:15" s="55" customFormat="1" ht="18" customHeight="1">
      <c r="A35" s="333" t="s">
        <v>447</v>
      </c>
      <c r="B35" s="332">
        <f>SUM(B22:B33)</f>
        <v>2220</v>
      </c>
      <c r="C35" s="331">
        <f>SUM(C22:C33)</f>
        <v>0</v>
      </c>
      <c r="D35" s="333" t="s">
        <v>447</v>
      </c>
      <c r="E35" s="332">
        <f>SUM(E22:E33)</f>
        <v>5620</v>
      </c>
      <c r="F35" s="331">
        <f>SUM(F22:F33)</f>
        <v>0</v>
      </c>
      <c r="G35" s="333" t="s">
        <v>447</v>
      </c>
      <c r="H35" s="332">
        <f>SUM(H22:H33)</f>
        <v>11310</v>
      </c>
      <c r="I35" s="331">
        <f>SUM(I22:I33)</f>
        <v>0</v>
      </c>
      <c r="J35" s="101" t="s">
        <v>491</v>
      </c>
      <c r="K35" s="93">
        <v>1530</v>
      </c>
      <c r="L35" s="45"/>
      <c r="M35" s="88"/>
      <c r="N35" s="308"/>
      <c r="O35" s="45"/>
    </row>
    <row r="36" spans="1:15" s="55" customFormat="1" ht="18" customHeight="1">
      <c r="A36" s="43"/>
      <c r="B36" s="44"/>
      <c r="C36" s="45"/>
      <c r="D36" s="92"/>
      <c r="E36" s="44"/>
      <c r="F36" s="45"/>
      <c r="G36" s="103" t="s">
        <v>342</v>
      </c>
      <c r="H36" s="175"/>
      <c r="I36" s="119"/>
      <c r="J36" s="88" t="s">
        <v>22</v>
      </c>
      <c r="K36" s="44">
        <v>700</v>
      </c>
      <c r="L36" s="45"/>
      <c r="M36" s="436" t="s">
        <v>378</v>
      </c>
      <c r="N36" s="44">
        <v>0</v>
      </c>
      <c r="O36" s="45">
        <v>0</v>
      </c>
    </row>
    <row r="37" spans="1:15" s="55" customFormat="1" ht="18" customHeight="1">
      <c r="A37" s="43"/>
      <c r="B37" s="85"/>
      <c r="C37" s="45"/>
      <c r="D37" s="87"/>
      <c r="E37" s="93"/>
      <c r="F37" s="45"/>
      <c r="G37" s="87" t="s">
        <v>329</v>
      </c>
      <c r="H37" s="93">
        <v>50</v>
      </c>
      <c r="I37" s="45"/>
      <c r="J37" s="88" t="s">
        <v>392</v>
      </c>
      <c r="K37" s="44">
        <v>2110</v>
      </c>
      <c r="L37" s="45"/>
      <c r="M37" s="436" t="s">
        <v>439</v>
      </c>
      <c r="N37" s="44">
        <v>0</v>
      </c>
      <c r="O37" s="45">
        <v>0</v>
      </c>
    </row>
    <row r="38" spans="1:15" s="55" customFormat="1" ht="18" customHeight="1">
      <c r="A38" s="43"/>
      <c r="B38" s="85"/>
      <c r="C38" s="45"/>
      <c r="D38" s="43"/>
      <c r="E38" s="44"/>
      <c r="F38" s="45"/>
      <c r="G38" s="43"/>
      <c r="H38" s="44"/>
      <c r="I38" s="45"/>
      <c r="J38" s="88" t="s">
        <v>365</v>
      </c>
      <c r="K38" s="89">
        <v>1330</v>
      </c>
      <c r="L38" s="45"/>
      <c r="M38" s="88"/>
      <c r="N38" s="44"/>
      <c r="O38" s="45"/>
    </row>
    <row r="39" spans="1:15" s="55" customFormat="1" ht="18" customHeight="1">
      <c r="A39" s="43"/>
      <c r="B39" s="85"/>
      <c r="C39" s="45"/>
      <c r="D39" s="43"/>
      <c r="E39" s="44"/>
      <c r="F39" s="45"/>
      <c r="G39" s="250"/>
      <c r="H39" s="251"/>
      <c r="I39" s="105"/>
      <c r="J39" s="88" t="s">
        <v>14</v>
      </c>
      <c r="K39" s="89">
        <v>4710</v>
      </c>
      <c r="L39" s="45"/>
      <c r="M39" s="88"/>
      <c r="N39" s="44"/>
      <c r="O39" s="45"/>
    </row>
    <row r="40" spans="1:15" s="55" customFormat="1" ht="18" customHeight="1">
      <c r="A40" s="43"/>
      <c r="B40" s="311"/>
      <c r="C40" s="45"/>
      <c r="D40" s="43"/>
      <c r="E40" s="44"/>
      <c r="F40" s="45"/>
      <c r="G40" s="342" t="s">
        <v>448</v>
      </c>
      <c r="H40" s="332">
        <f>SUM(H37:H39)</f>
        <v>50</v>
      </c>
      <c r="I40" s="331">
        <f>SUM(I37:I39)</f>
        <v>0</v>
      </c>
      <c r="J40" s="88" t="s">
        <v>21</v>
      </c>
      <c r="K40" s="89">
        <v>2110</v>
      </c>
      <c r="L40" s="45"/>
      <c r="M40" s="88"/>
      <c r="N40" s="44"/>
      <c r="O40" s="45"/>
    </row>
    <row r="41" spans="1:15" s="55" customFormat="1" ht="18" customHeight="1">
      <c r="A41" s="103"/>
      <c r="B41" s="104"/>
      <c r="C41" s="45"/>
      <c r="D41" s="103"/>
      <c r="E41" s="104"/>
      <c r="F41" s="45"/>
      <c r="G41" s="271"/>
      <c r="H41" s="272"/>
      <c r="I41" s="45"/>
      <c r="J41" s="43" t="s">
        <v>492</v>
      </c>
      <c r="K41" s="89">
        <v>1510</v>
      </c>
      <c r="L41" s="45"/>
      <c r="M41" s="88"/>
      <c r="N41" s="44"/>
      <c r="O41" s="45"/>
    </row>
    <row r="42" spans="1:15" s="55" customFormat="1" ht="18" customHeight="1">
      <c r="A42" s="46"/>
      <c r="B42" s="102"/>
      <c r="C42" s="105"/>
      <c r="D42" s="43"/>
      <c r="E42" s="102"/>
      <c r="F42" s="105"/>
      <c r="G42" s="46"/>
      <c r="H42" s="102"/>
      <c r="I42" s="105"/>
      <c r="J42" s="411"/>
      <c r="K42" s="308"/>
      <c r="L42" s="45"/>
      <c r="M42" s="88"/>
      <c r="N42" s="107"/>
      <c r="O42" s="45"/>
    </row>
    <row r="43" spans="1:15" s="55" customFormat="1" ht="18" customHeight="1" thickBot="1">
      <c r="A43" s="334" t="s">
        <v>23</v>
      </c>
      <c r="B43" s="108">
        <f>SUM(B20,B35)</f>
        <v>6220</v>
      </c>
      <c r="C43" s="109">
        <f>SUM(C20,C35)</f>
        <v>0</v>
      </c>
      <c r="D43" s="334" t="s">
        <v>23</v>
      </c>
      <c r="E43" s="108">
        <f>SUM(E20,E35)</f>
        <v>14350</v>
      </c>
      <c r="F43" s="109">
        <f>SUM(F20,F35)</f>
        <v>0</v>
      </c>
      <c r="G43" s="334" t="s">
        <v>23</v>
      </c>
      <c r="H43" s="108">
        <f>SUM(H20,H35,H40)</f>
        <v>19310</v>
      </c>
      <c r="I43" s="109">
        <f>SUM(I20,I35,I40)</f>
        <v>0</v>
      </c>
      <c r="J43" s="88"/>
      <c r="K43" s="310"/>
      <c r="L43" s="45"/>
      <c r="M43" s="88"/>
      <c r="N43" s="89"/>
      <c r="O43" s="45"/>
    </row>
    <row r="44" spans="1:15" s="55" customFormat="1" ht="18" customHeight="1" thickBot="1">
      <c r="A44" s="320"/>
      <c r="B44" s="110"/>
      <c r="C44" s="339"/>
      <c r="D44" s="437"/>
      <c r="E44" s="325"/>
      <c r="F44" s="438"/>
      <c r="G44" s="323"/>
      <c r="H44" s="323"/>
      <c r="I44" s="324"/>
      <c r="J44" s="428" t="s">
        <v>422</v>
      </c>
      <c r="K44" s="423"/>
      <c r="L44" s="426"/>
      <c r="M44" s="436" t="s">
        <v>36</v>
      </c>
      <c r="N44" s="423"/>
      <c r="O44" s="45"/>
    </row>
    <row r="45" spans="1:15" s="55" customFormat="1" ht="18" customHeight="1">
      <c r="A45" s="463" t="s">
        <v>295</v>
      </c>
      <c r="B45" s="469"/>
      <c r="C45" s="470"/>
      <c r="D45" s="326"/>
      <c r="E45" s="327"/>
      <c r="F45" s="328"/>
      <c r="G45" s="47" t="s">
        <v>235</v>
      </c>
      <c r="H45" s="120"/>
      <c r="I45" s="121"/>
      <c r="J45" s="411"/>
      <c r="K45" s="308"/>
      <c r="L45" s="45"/>
      <c r="M45" s="88"/>
      <c r="N45" s="44"/>
      <c r="O45" s="45"/>
    </row>
    <row r="46" spans="1:15" s="55" customFormat="1" ht="18" customHeight="1">
      <c r="A46" s="82" t="s">
        <v>3</v>
      </c>
      <c r="B46" s="83" t="s">
        <v>327</v>
      </c>
      <c r="C46" s="84" t="s">
        <v>326</v>
      </c>
      <c r="D46" s="128"/>
      <c r="E46" s="329"/>
      <c r="F46" s="117"/>
      <c r="G46" s="82" t="s">
        <v>3</v>
      </c>
      <c r="H46" s="83" t="s">
        <v>327</v>
      </c>
      <c r="I46" s="84" t="s">
        <v>326</v>
      </c>
      <c r="J46" s="88"/>
      <c r="K46" s="44"/>
      <c r="L46" s="45"/>
      <c r="M46" s="273"/>
      <c r="N46" s="274"/>
      <c r="O46" s="45"/>
    </row>
    <row r="47" spans="1:15" s="55" customFormat="1" ht="18" customHeight="1">
      <c r="A47" s="43" t="s">
        <v>294</v>
      </c>
      <c r="B47" s="44">
        <v>2690</v>
      </c>
      <c r="C47" s="45"/>
      <c r="D47" s="46"/>
      <c r="E47" s="228"/>
      <c r="F47" s="105"/>
      <c r="G47" s="428" t="s">
        <v>4</v>
      </c>
      <c r="H47" s="423"/>
      <c r="I47" s="45"/>
      <c r="J47" s="309"/>
      <c r="K47" s="93"/>
      <c r="L47" s="45"/>
      <c r="M47" s="273"/>
      <c r="N47" s="274"/>
      <c r="O47" s="45"/>
    </row>
    <row r="48" spans="1:15" s="55" customFormat="1" ht="18" customHeight="1">
      <c r="A48" s="425" t="s">
        <v>449</v>
      </c>
      <c r="B48" s="44">
        <v>180</v>
      </c>
      <c r="C48" s="45"/>
      <c r="D48" s="46"/>
      <c r="E48" s="228"/>
      <c r="F48" s="105"/>
      <c r="G48" s="428" t="s">
        <v>6</v>
      </c>
      <c r="H48" s="423"/>
      <c r="I48" s="45"/>
      <c r="J48" s="248"/>
      <c r="K48" s="102"/>
      <c r="L48" s="105"/>
      <c r="M48" s="242"/>
      <c r="N48" s="340"/>
      <c r="O48" s="105"/>
    </row>
    <row r="49" spans="1:15" s="55" customFormat="1" ht="18" customHeight="1">
      <c r="A49" s="43"/>
      <c r="B49" s="44">
        <v>0</v>
      </c>
      <c r="C49" s="45"/>
      <c r="D49" s="46"/>
      <c r="E49" s="228"/>
      <c r="F49" s="105"/>
      <c r="G49" s="428" t="s">
        <v>12</v>
      </c>
      <c r="H49" s="423"/>
      <c r="I49" s="45"/>
      <c r="J49" s="341" t="s">
        <v>446</v>
      </c>
      <c r="K49" s="332">
        <f>SUM(K8:K48)</f>
        <v>61350</v>
      </c>
      <c r="L49" s="331">
        <f>SUM(L8:L48)</f>
        <v>0</v>
      </c>
      <c r="M49" s="333" t="s">
        <v>447</v>
      </c>
      <c r="N49" s="332">
        <f>SUM(N8:N48)</f>
        <v>48560</v>
      </c>
      <c r="O49" s="331">
        <f>SUM(O8:O48)</f>
        <v>0</v>
      </c>
    </row>
    <row r="50" spans="1:15" s="55" customFormat="1" ht="18" customHeight="1">
      <c r="A50" s="265"/>
      <c r="B50" s="44">
        <v>0</v>
      </c>
      <c r="C50" s="45"/>
      <c r="D50" s="128"/>
      <c r="E50" s="228"/>
      <c r="F50" s="105"/>
      <c r="G50" s="100"/>
      <c r="H50" s="308"/>
      <c r="I50" s="45"/>
      <c r="J50" s="343"/>
      <c r="K50" s="344"/>
      <c r="L50" s="345"/>
      <c r="M50" s="103" t="s">
        <v>342</v>
      </c>
      <c r="N50" s="175"/>
      <c r="O50" s="119"/>
    </row>
    <row r="51" spans="1:15" s="55" customFormat="1" ht="18" customHeight="1">
      <c r="A51" s="43"/>
      <c r="B51" s="44">
        <v>0</v>
      </c>
      <c r="C51" s="45"/>
      <c r="D51" s="46"/>
      <c r="E51" s="228"/>
      <c r="F51" s="105"/>
      <c r="G51" s="100"/>
      <c r="H51" s="308"/>
      <c r="I51" s="45"/>
      <c r="J51" s="126"/>
      <c r="K51" s="346"/>
      <c r="L51" s="105"/>
      <c r="M51" s="165" t="s">
        <v>65</v>
      </c>
      <c r="N51" s="93">
        <v>900</v>
      </c>
      <c r="O51" s="45"/>
    </row>
    <row r="52" spans="1:15" s="55" customFormat="1" ht="18" customHeight="1">
      <c r="A52" s="428" t="s">
        <v>452</v>
      </c>
      <c r="B52" s="118">
        <v>0</v>
      </c>
      <c r="C52" s="45"/>
      <c r="D52" s="46"/>
      <c r="E52" s="228"/>
      <c r="F52" s="105"/>
      <c r="G52" s="100"/>
      <c r="H52" s="308"/>
      <c r="I52" s="339"/>
      <c r="J52" s="126"/>
      <c r="K52" s="346"/>
      <c r="L52" s="105"/>
      <c r="M52" s="139" t="s">
        <v>66</v>
      </c>
      <c r="N52" s="93">
        <v>140</v>
      </c>
      <c r="O52" s="45"/>
    </row>
    <row r="53" spans="1:15" ht="18" customHeight="1">
      <c r="A53" s="43"/>
      <c r="B53" s="44">
        <v>0</v>
      </c>
      <c r="C53" s="45"/>
      <c r="D53" s="46"/>
      <c r="E53" s="228"/>
      <c r="F53" s="105"/>
      <c r="G53" s="103"/>
      <c r="H53" s="104"/>
      <c r="I53" s="45"/>
      <c r="J53" s="126"/>
      <c r="K53" s="346"/>
      <c r="L53" s="105"/>
      <c r="M53" s="88"/>
      <c r="N53" s="44"/>
      <c r="O53" s="45"/>
    </row>
    <row r="54" spans="1:15" ht="18" customHeight="1">
      <c r="A54" s="43"/>
      <c r="B54" s="44">
        <v>0</v>
      </c>
      <c r="C54" s="45"/>
      <c r="D54" s="46"/>
      <c r="E54" s="228"/>
      <c r="F54" s="105"/>
      <c r="G54" s="100"/>
      <c r="H54" s="308"/>
      <c r="I54" s="45"/>
      <c r="J54" s="126"/>
      <c r="K54" s="346"/>
      <c r="L54" s="105"/>
      <c r="M54" s="43"/>
      <c r="N54" s="44"/>
      <c r="O54" s="45"/>
    </row>
    <row r="55" spans="1:15" ht="18" customHeight="1">
      <c r="A55" s="46"/>
      <c r="B55" s="102"/>
      <c r="C55" s="105"/>
      <c r="D55" s="46"/>
      <c r="E55" s="228"/>
      <c r="F55" s="105"/>
      <c r="G55" s="335"/>
      <c r="H55" s="98"/>
      <c r="I55" s="336"/>
      <c r="J55" s="126"/>
      <c r="K55" s="346"/>
      <c r="L55" s="105"/>
      <c r="M55" s="97"/>
      <c r="N55" s="98"/>
      <c r="O55" s="105"/>
    </row>
    <row r="56" spans="1:15" s="55" customFormat="1" ht="18" customHeight="1">
      <c r="A56" s="333" t="s">
        <v>446</v>
      </c>
      <c r="B56" s="332">
        <f>SUM(B47:B55)</f>
        <v>2870</v>
      </c>
      <c r="C56" s="331">
        <f>SUM(C47:C55)</f>
        <v>0</v>
      </c>
      <c r="D56" s="46"/>
      <c r="E56" s="228"/>
      <c r="F56" s="105"/>
      <c r="G56" s="333" t="s">
        <v>446</v>
      </c>
      <c r="H56" s="429">
        <f>SUM(H47:H55)</f>
        <v>0</v>
      </c>
      <c r="I56" s="331">
        <f>SUM(I47:I55)</f>
        <v>0</v>
      </c>
      <c r="J56" s="126"/>
      <c r="K56" s="346"/>
      <c r="L56" s="105"/>
      <c r="M56" s="342" t="s">
        <v>448</v>
      </c>
      <c r="N56" s="332">
        <f>SUM(N51:N55)</f>
        <v>1040</v>
      </c>
      <c r="O56" s="331">
        <f>SUM(O51:O55)</f>
        <v>0</v>
      </c>
    </row>
    <row r="57" spans="1:15" s="55" customFormat="1" ht="18" customHeight="1">
      <c r="A57" s="43" t="s">
        <v>453</v>
      </c>
      <c r="B57" s="44">
        <v>80</v>
      </c>
      <c r="C57" s="45"/>
      <c r="D57" s="46"/>
      <c r="E57" s="228"/>
      <c r="F57" s="105"/>
      <c r="G57" s="88"/>
      <c r="H57" s="44"/>
      <c r="I57" s="45"/>
      <c r="J57" s="126"/>
      <c r="K57" s="346"/>
      <c r="L57" s="105"/>
      <c r="M57" s="103" t="s">
        <v>341</v>
      </c>
      <c r="N57" s="175"/>
      <c r="O57" s="119"/>
    </row>
    <row r="58" spans="1:15" s="55" customFormat="1" ht="18" customHeight="1">
      <c r="A58" s="43" t="s">
        <v>315</v>
      </c>
      <c r="B58" s="44">
        <v>170</v>
      </c>
      <c r="C58" s="45"/>
      <c r="D58" s="46"/>
      <c r="E58" s="228"/>
      <c r="F58" s="105"/>
      <c r="G58" s="100"/>
      <c r="H58" s="308"/>
      <c r="I58" s="45"/>
      <c r="J58" s="126"/>
      <c r="K58" s="346"/>
      <c r="L58" s="105"/>
      <c r="M58" s="269" t="s">
        <v>407</v>
      </c>
      <c r="N58" s="93">
        <v>1300</v>
      </c>
      <c r="O58" s="45"/>
    </row>
    <row r="59" spans="1:15" s="55" customFormat="1" ht="18" customHeight="1">
      <c r="A59" s="43" t="s">
        <v>316</v>
      </c>
      <c r="B59" s="44">
        <v>370</v>
      </c>
      <c r="C59" s="45"/>
      <c r="D59" s="46"/>
      <c r="E59" s="228"/>
      <c r="F59" s="105"/>
      <c r="G59" s="113"/>
      <c r="H59" s="93"/>
      <c r="I59" s="114"/>
      <c r="J59" s="126"/>
      <c r="K59" s="346"/>
      <c r="L59" s="105"/>
      <c r="M59" s="269" t="s">
        <v>157</v>
      </c>
      <c r="N59" s="93">
        <v>1200</v>
      </c>
      <c r="O59" s="45"/>
    </row>
    <row r="60" spans="1:15" s="55" customFormat="1" ht="18" customHeight="1">
      <c r="A60" s="265"/>
      <c r="B60" s="44">
        <v>0</v>
      </c>
      <c r="C60" s="45"/>
      <c r="D60" s="46"/>
      <c r="E60" s="228"/>
      <c r="F60" s="105"/>
      <c r="G60" s="92"/>
      <c r="H60" s="44"/>
      <c r="I60" s="45"/>
      <c r="J60" s="46"/>
      <c r="K60" s="228"/>
      <c r="L60" s="105"/>
      <c r="M60" s="100"/>
      <c r="N60" s="308"/>
      <c r="O60" s="45"/>
    </row>
    <row r="61" spans="1:16" s="55" customFormat="1" ht="18" customHeight="1">
      <c r="A61" s="43"/>
      <c r="B61" s="44">
        <v>0</v>
      </c>
      <c r="C61" s="45"/>
      <c r="D61" s="46"/>
      <c r="E61" s="228"/>
      <c r="F61" s="105"/>
      <c r="G61" s="92"/>
      <c r="H61" s="308"/>
      <c r="I61" s="45"/>
      <c r="J61" s="126"/>
      <c r="K61" s="346"/>
      <c r="L61" s="105"/>
      <c r="M61" s="87"/>
      <c r="N61" s="93"/>
      <c r="O61" s="45"/>
      <c r="P61" s="126"/>
    </row>
    <row r="62" spans="1:15" s="55" customFormat="1" ht="18" customHeight="1">
      <c r="A62" s="265"/>
      <c r="B62" s="44">
        <v>0</v>
      </c>
      <c r="C62" s="45"/>
      <c r="D62" s="46"/>
      <c r="E62" s="228"/>
      <c r="F62" s="105"/>
      <c r="G62" s="43"/>
      <c r="H62" s="44"/>
      <c r="I62" s="45"/>
      <c r="J62" s="46"/>
      <c r="K62" s="228"/>
      <c r="L62" s="105"/>
      <c r="M62" s="100"/>
      <c r="N62" s="319"/>
      <c r="O62" s="318"/>
    </row>
    <row r="63" spans="1:15" s="55" customFormat="1" ht="18" customHeight="1">
      <c r="A63" s="265"/>
      <c r="B63" s="44">
        <v>0</v>
      </c>
      <c r="C63" s="45"/>
      <c r="D63" s="46"/>
      <c r="E63" s="228"/>
      <c r="F63" s="105"/>
      <c r="G63" s="92"/>
      <c r="H63" s="308"/>
      <c r="I63" s="45"/>
      <c r="J63" s="46"/>
      <c r="K63" s="228"/>
      <c r="L63" s="105"/>
      <c r="M63" s="338"/>
      <c r="N63" s="44"/>
      <c r="O63" s="45"/>
    </row>
    <row r="64" spans="1:15" s="55" customFormat="1" ht="18" customHeight="1">
      <c r="A64" s="46"/>
      <c r="B64" s="102"/>
      <c r="C64" s="105"/>
      <c r="D64" s="46"/>
      <c r="E64" s="228"/>
      <c r="F64" s="105"/>
      <c r="G64" s="405"/>
      <c r="H64" s="102"/>
      <c r="I64" s="406"/>
      <c r="J64" s="46"/>
      <c r="K64" s="228"/>
      <c r="L64" s="105"/>
      <c r="M64" s="46"/>
      <c r="N64" s="102"/>
      <c r="O64" s="105"/>
    </row>
    <row r="65" spans="1:15" s="55" customFormat="1" ht="18" customHeight="1">
      <c r="A65" s="333" t="s">
        <v>447</v>
      </c>
      <c r="B65" s="332">
        <f>SUM(B57:B64)</f>
        <v>620</v>
      </c>
      <c r="C65" s="331">
        <f>SUM(C57:C64)</f>
        <v>0</v>
      </c>
      <c r="D65" s="128"/>
      <c r="E65" s="228"/>
      <c r="F65" s="105"/>
      <c r="G65" s="333" t="s">
        <v>447</v>
      </c>
      <c r="H65" s="429">
        <f>SUM(H57:H64)</f>
        <v>0</v>
      </c>
      <c r="I65" s="331">
        <f>SUM(I57:I64)</f>
        <v>0</v>
      </c>
      <c r="J65" s="46"/>
      <c r="K65" s="228"/>
      <c r="L65" s="105"/>
      <c r="M65" s="342" t="s">
        <v>448</v>
      </c>
      <c r="N65" s="332">
        <f>SUM(N58:N64)</f>
        <v>2500</v>
      </c>
      <c r="O65" s="331">
        <f>SUM(O58:O64)</f>
        <v>0</v>
      </c>
    </row>
    <row r="66" spans="1:15" s="55" customFormat="1" ht="18" customHeight="1">
      <c r="A66" s="43"/>
      <c r="B66" s="44"/>
      <c r="C66" s="45"/>
      <c r="D66" s="128"/>
      <c r="E66" s="228"/>
      <c r="F66" s="105"/>
      <c r="G66" s="321"/>
      <c r="H66" s="44"/>
      <c r="I66" s="322"/>
      <c r="J66" s="46"/>
      <c r="K66" s="228"/>
      <c r="L66" s="105"/>
      <c r="M66" s="88"/>
      <c r="N66" s="44"/>
      <c r="O66" s="45"/>
    </row>
    <row r="67" spans="1:15" s="55" customFormat="1" ht="18" customHeight="1">
      <c r="A67" s="103"/>
      <c r="B67" s="308"/>
      <c r="C67" s="45"/>
      <c r="D67" s="128"/>
      <c r="E67" s="228"/>
      <c r="F67" s="105"/>
      <c r="G67" s="92"/>
      <c r="H67" s="44"/>
      <c r="I67" s="45"/>
      <c r="J67" s="46"/>
      <c r="K67" s="228"/>
      <c r="L67" s="105"/>
      <c r="M67" s="43"/>
      <c r="N67" s="44"/>
      <c r="O67" s="45"/>
    </row>
    <row r="68" spans="1:15" s="55" customFormat="1" ht="18" customHeight="1">
      <c r="A68" s="43"/>
      <c r="B68" s="85"/>
      <c r="C68" s="45"/>
      <c r="D68" s="46"/>
      <c r="E68" s="228"/>
      <c r="F68" s="105"/>
      <c r="G68" s="43"/>
      <c r="H68" s="44"/>
      <c r="I68" s="45"/>
      <c r="J68" s="46"/>
      <c r="K68" s="228"/>
      <c r="L68" s="105"/>
      <c r="M68" s="43"/>
      <c r="N68" s="44"/>
      <c r="O68" s="45"/>
    </row>
    <row r="69" spans="1:15" s="55" customFormat="1" ht="18" customHeight="1" thickBot="1">
      <c r="A69" s="334" t="s">
        <v>23</v>
      </c>
      <c r="B69" s="108">
        <f>SUM(B56+B65)</f>
        <v>3490</v>
      </c>
      <c r="C69" s="109">
        <f>SUM(C56+C65)</f>
        <v>0</v>
      </c>
      <c r="D69" s="337"/>
      <c r="E69" s="110"/>
      <c r="F69" s="215"/>
      <c r="G69" s="334" t="s">
        <v>23</v>
      </c>
      <c r="H69" s="430">
        <f>SUM(H56+H65)</f>
        <v>0</v>
      </c>
      <c r="I69" s="109">
        <f>SUM(I56+I65)</f>
        <v>0</v>
      </c>
      <c r="J69" s="347"/>
      <c r="K69" s="110"/>
      <c r="L69" s="348"/>
      <c r="M69" s="334" t="s">
        <v>23</v>
      </c>
      <c r="N69" s="108">
        <f>SUM(K49,N49,N56,N65)</f>
        <v>113450</v>
      </c>
      <c r="O69" s="109">
        <f>SUM(L49,O49,O56,O65)</f>
        <v>0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sheetProtection/>
  <mergeCells count="3">
    <mergeCell ref="J6:O6"/>
    <mergeCell ref="E2:G2"/>
    <mergeCell ref="A45:C45"/>
  </mergeCells>
  <conditionalFormatting sqref="C13 L8:L41 O43:O45 L43:L44 C57:C63 C47:C54 O8:O41">
    <cfRule type="cellIs" priority="4" dxfId="22" operator="greaterThan" stopIfTrue="1">
      <formula>B8</formula>
    </cfRule>
  </conditionalFormatting>
  <conditionalFormatting sqref="C8:C12">
    <cfRule type="cellIs" priority="2" dxfId="22" operator="greaterThan" stopIfTrue="1">
      <formula>B8</formula>
    </cfRule>
  </conditionalFormatting>
  <conditionalFormatting sqref="O58:O61 O51:O52 I47:I51 I37 I22:I33 F22:F27 C22:C26 I8:I18 F8:F16">
    <cfRule type="cellIs" priority="1" dxfId="22" operator="greaterThan" stopIfTrue="1">
      <formula>B8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No.1</oddHeader>
  </headerFooter>
  <ignoredErrors>
    <ignoredError sqref="E35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="85" zoomScaleNormal="85" zoomScalePageLayoutView="0" workbookViewId="0" topLeftCell="A1">
      <pane ySplit="2" topLeftCell="A3" activePane="bottomLeft" state="frozen"/>
      <selection pane="topLeft" activeCell="R63" sqref="R63"/>
      <selection pane="bottomLeft" activeCell="F26" sqref="F26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188</v>
      </c>
      <c r="B1" s="48"/>
      <c r="C1" s="48"/>
      <c r="D1" s="49"/>
      <c r="E1" s="48" t="s">
        <v>305</v>
      </c>
      <c r="F1" s="48"/>
      <c r="G1" s="49"/>
      <c r="H1" s="50" t="s">
        <v>0</v>
      </c>
      <c r="I1" s="48" t="s">
        <v>189</v>
      </c>
      <c r="J1" s="49"/>
      <c r="K1" s="51" t="s">
        <v>190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6" t="str">
        <f>'大分市（旧・新）'!$E$2</f>
        <v>令和　　年　　月　　日</v>
      </c>
      <c r="F2" s="467"/>
      <c r="G2" s="468"/>
      <c r="H2" s="60">
        <f>'大分市（旧・新）'!$H$2</f>
        <v>0</v>
      </c>
      <c r="I2" s="61">
        <f>'大分市（旧・新）'!$I$2</f>
        <v>0</v>
      </c>
      <c r="J2" s="62"/>
      <c r="K2" s="63"/>
      <c r="L2" s="64"/>
      <c r="M2" s="2"/>
      <c r="N2" s="65"/>
      <c r="O2" s="1"/>
    </row>
    <row r="3" spans="1:15" s="55" customFormat="1" ht="15" customHeight="1" thickBot="1">
      <c r="A3" s="130"/>
      <c r="M3" s="66"/>
      <c r="N3" s="67"/>
      <c r="O3" s="349" t="s">
        <v>443</v>
      </c>
    </row>
    <row r="4" spans="1:15" s="55" customFormat="1" ht="17.25" customHeight="1" thickBot="1">
      <c r="A4" s="68" t="s">
        <v>510</v>
      </c>
      <c r="B4" s="69"/>
      <c r="C4" s="70">
        <v>44202</v>
      </c>
      <c r="D4" s="71" t="s">
        <v>251</v>
      </c>
      <c r="E4" s="72"/>
      <c r="F4" s="131" t="s">
        <v>1</v>
      </c>
      <c r="G4" s="132">
        <f>SUM(B32,E32,H32,K20,N32,K32)</f>
        <v>37550</v>
      </c>
      <c r="H4" s="75" t="s">
        <v>2</v>
      </c>
      <c r="I4" s="76">
        <f>SUM(C32,F32,I32,L20,L32,O32)</f>
        <v>0</v>
      </c>
      <c r="J4" s="77"/>
      <c r="K4" s="78" t="s">
        <v>191</v>
      </c>
      <c r="L4" s="79">
        <f>SUM(I4,I34,I46)</f>
        <v>0</v>
      </c>
      <c r="M4" s="25"/>
      <c r="N4" s="80"/>
      <c r="O4" s="350" t="s">
        <v>444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252</v>
      </c>
      <c r="B6" s="48"/>
      <c r="C6" s="52"/>
      <c r="D6" s="48" t="s">
        <v>253</v>
      </c>
      <c r="E6" s="48"/>
      <c r="F6" s="52"/>
      <c r="G6" s="48" t="s">
        <v>254</v>
      </c>
      <c r="H6" s="48"/>
      <c r="I6" s="52"/>
      <c r="J6" s="48" t="s">
        <v>255</v>
      </c>
      <c r="K6" s="48"/>
      <c r="L6" s="52"/>
      <c r="M6" s="48" t="s">
        <v>256</v>
      </c>
      <c r="N6" s="48"/>
      <c r="O6" s="52"/>
    </row>
    <row r="7" spans="1:15" s="55" customFormat="1" ht="15" customHeight="1">
      <c r="A7" s="133" t="s">
        <v>3</v>
      </c>
      <c r="B7" s="134" t="s">
        <v>327</v>
      </c>
      <c r="C7" s="84" t="s">
        <v>326</v>
      </c>
      <c r="D7" s="133" t="s">
        <v>3</v>
      </c>
      <c r="E7" s="134" t="s">
        <v>327</v>
      </c>
      <c r="F7" s="84" t="s">
        <v>326</v>
      </c>
      <c r="G7" s="133" t="s">
        <v>3</v>
      </c>
      <c r="H7" s="134" t="s">
        <v>327</v>
      </c>
      <c r="I7" s="84" t="s">
        <v>326</v>
      </c>
      <c r="J7" s="133" t="s">
        <v>3</v>
      </c>
      <c r="K7" s="134" t="s">
        <v>327</v>
      </c>
      <c r="L7" s="84" t="s">
        <v>326</v>
      </c>
      <c r="M7" s="133" t="s">
        <v>3</v>
      </c>
      <c r="N7" s="134" t="s">
        <v>327</v>
      </c>
      <c r="O7" s="84" t="s">
        <v>326</v>
      </c>
    </row>
    <row r="8" spans="1:15" s="55" customFormat="1" ht="18" customHeight="1">
      <c r="A8" s="135" t="s">
        <v>43</v>
      </c>
      <c r="B8" s="136">
        <v>900</v>
      </c>
      <c r="C8" s="45"/>
      <c r="D8" s="135" t="s">
        <v>44</v>
      </c>
      <c r="E8" s="137">
        <v>1100</v>
      </c>
      <c r="F8" s="45"/>
      <c r="G8" s="135" t="s">
        <v>43</v>
      </c>
      <c r="H8" s="137">
        <v>590</v>
      </c>
      <c r="I8" s="45"/>
      <c r="J8" s="146"/>
      <c r="K8" s="44"/>
      <c r="L8" s="111"/>
      <c r="M8" s="275" t="s">
        <v>45</v>
      </c>
      <c r="N8" s="276">
        <v>1160</v>
      </c>
      <c r="O8" s="45"/>
    </row>
    <row r="9" spans="1:15" s="55" customFormat="1" ht="18" customHeight="1">
      <c r="A9" s="135" t="s">
        <v>46</v>
      </c>
      <c r="B9" s="136">
        <v>300</v>
      </c>
      <c r="C9" s="45"/>
      <c r="D9" s="135" t="s">
        <v>47</v>
      </c>
      <c r="E9" s="137">
        <v>840</v>
      </c>
      <c r="F9" s="45"/>
      <c r="G9" s="135" t="s">
        <v>46</v>
      </c>
      <c r="H9" s="137">
        <v>220</v>
      </c>
      <c r="I9" s="45"/>
      <c r="J9" s="146"/>
      <c r="K9" s="137"/>
      <c r="L9" s="111"/>
      <c r="M9" s="140" t="s">
        <v>48</v>
      </c>
      <c r="N9" s="137">
        <v>850</v>
      </c>
      <c r="O9" s="45"/>
    </row>
    <row r="10" spans="1:15" s="55" customFormat="1" ht="18" customHeight="1">
      <c r="A10" s="135" t="s">
        <v>44</v>
      </c>
      <c r="B10" s="136">
        <v>310</v>
      </c>
      <c r="C10" s="45"/>
      <c r="D10" s="135" t="s">
        <v>46</v>
      </c>
      <c r="E10" s="137">
        <v>200</v>
      </c>
      <c r="F10" s="45"/>
      <c r="G10" s="135" t="s">
        <v>47</v>
      </c>
      <c r="H10" s="137">
        <v>1450</v>
      </c>
      <c r="I10" s="45"/>
      <c r="J10" s="146"/>
      <c r="K10" s="44"/>
      <c r="L10" s="111"/>
      <c r="M10" s="277" t="s">
        <v>426</v>
      </c>
      <c r="N10" s="137">
        <v>2630</v>
      </c>
      <c r="O10" s="45"/>
    </row>
    <row r="11" spans="1:15" s="55" customFormat="1" ht="18" customHeight="1">
      <c r="A11" s="135" t="s">
        <v>51</v>
      </c>
      <c r="B11" s="136">
        <v>500</v>
      </c>
      <c r="C11" s="45"/>
      <c r="D11" s="135" t="s">
        <v>52</v>
      </c>
      <c r="E11" s="137">
        <v>600</v>
      </c>
      <c r="F11" s="45"/>
      <c r="G11" s="135" t="s">
        <v>53</v>
      </c>
      <c r="H11" s="137">
        <v>370</v>
      </c>
      <c r="I11" s="45"/>
      <c r="J11" s="146"/>
      <c r="K11" s="137"/>
      <c r="L11" s="111"/>
      <c r="M11" s="135" t="s">
        <v>49</v>
      </c>
      <c r="N11" s="137">
        <v>3000</v>
      </c>
      <c r="O11" s="45"/>
    </row>
    <row r="12" spans="1:15" s="55" customFormat="1" ht="18" customHeight="1">
      <c r="A12" s="135" t="s">
        <v>53</v>
      </c>
      <c r="B12" s="136">
        <v>180</v>
      </c>
      <c r="C12" s="45"/>
      <c r="D12" s="141" t="s">
        <v>50</v>
      </c>
      <c r="E12" s="137">
        <v>230</v>
      </c>
      <c r="F12" s="45"/>
      <c r="G12" s="141" t="s">
        <v>49</v>
      </c>
      <c r="H12" s="137">
        <v>820</v>
      </c>
      <c r="I12" s="45"/>
      <c r="J12" s="145"/>
      <c r="K12" s="137"/>
      <c r="L12" s="111"/>
      <c r="M12" s="141" t="s">
        <v>57</v>
      </c>
      <c r="N12" s="137">
        <v>850</v>
      </c>
      <c r="O12" s="45"/>
    </row>
    <row r="13" spans="1:15" s="55" customFormat="1" ht="18" customHeight="1">
      <c r="A13" s="278" t="s">
        <v>418</v>
      </c>
      <c r="B13" s="136">
        <v>150</v>
      </c>
      <c r="C13" s="45"/>
      <c r="D13" s="135" t="s">
        <v>56</v>
      </c>
      <c r="E13" s="137">
        <v>920</v>
      </c>
      <c r="F13" s="45"/>
      <c r="G13" s="135" t="s">
        <v>50</v>
      </c>
      <c r="H13" s="137">
        <v>980</v>
      </c>
      <c r="I13" s="45"/>
      <c r="J13" s="145"/>
      <c r="K13" s="137"/>
      <c r="L13" s="111"/>
      <c r="M13" s="135" t="s">
        <v>427</v>
      </c>
      <c r="N13" s="137">
        <v>1220</v>
      </c>
      <c r="O13" s="45"/>
    </row>
    <row r="14" spans="1:15" s="55" customFormat="1" ht="18" customHeight="1">
      <c r="A14" s="146"/>
      <c r="B14" s="136"/>
      <c r="C14" s="45"/>
      <c r="D14" s="135" t="s">
        <v>53</v>
      </c>
      <c r="E14" s="137">
        <v>140</v>
      </c>
      <c r="F14" s="45"/>
      <c r="G14" s="135" t="s">
        <v>54</v>
      </c>
      <c r="H14" s="137">
        <v>420</v>
      </c>
      <c r="I14" s="45"/>
      <c r="J14" s="145"/>
      <c r="K14" s="137"/>
      <c r="L14" s="111"/>
      <c r="M14" s="141" t="s">
        <v>364</v>
      </c>
      <c r="N14" s="137">
        <v>1480</v>
      </c>
      <c r="O14" s="45"/>
    </row>
    <row r="15" spans="1:15" s="55" customFormat="1" ht="18" customHeight="1">
      <c r="A15" s="146"/>
      <c r="B15" s="136"/>
      <c r="C15" s="45"/>
      <c r="D15" s="135"/>
      <c r="E15" s="137"/>
      <c r="F15" s="45"/>
      <c r="G15" s="141" t="s">
        <v>57</v>
      </c>
      <c r="H15" s="137">
        <v>1450</v>
      </c>
      <c r="I15" s="45"/>
      <c r="J15" s="145"/>
      <c r="K15" s="137"/>
      <c r="L15" s="111"/>
      <c r="M15" s="418" t="s">
        <v>464</v>
      </c>
      <c r="N15" s="144">
        <v>1590</v>
      </c>
      <c r="O15" s="45"/>
    </row>
    <row r="16" spans="1:15" s="55" customFormat="1" ht="18" customHeight="1">
      <c r="A16" s="146"/>
      <c r="B16" s="136"/>
      <c r="C16" s="45"/>
      <c r="D16" s="141"/>
      <c r="E16" s="137"/>
      <c r="F16" s="45"/>
      <c r="G16" s="135"/>
      <c r="H16" s="137"/>
      <c r="I16" s="45"/>
      <c r="J16" s="141"/>
      <c r="K16" s="137"/>
      <c r="L16" s="111"/>
      <c r="M16" s="417" t="s">
        <v>463</v>
      </c>
      <c r="N16" s="137">
        <v>1410</v>
      </c>
      <c r="O16" s="45"/>
    </row>
    <row r="17" spans="1:15" s="55" customFormat="1" ht="18" customHeight="1">
      <c r="A17" s="138"/>
      <c r="B17" s="136"/>
      <c r="C17" s="111"/>
      <c r="D17" s="135"/>
      <c r="E17" s="137"/>
      <c r="F17" s="45"/>
      <c r="G17" s="135"/>
      <c r="H17" s="137"/>
      <c r="I17" s="45"/>
      <c r="J17" s="141"/>
      <c r="K17" s="137"/>
      <c r="L17" s="111"/>
      <c r="M17" s="141" t="s">
        <v>55</v>
      </c>
      <c r="N17" s="137">
        <v>680</v>
      </c>
      <c r="O17" s="45"/>
    </row>
    <row r="18" spans="1:15" s="55" customFormat="1" ht="18" customHeight="1">
      <c r="A18" s="135"/>
      <c r="B18" s="136"/>
      <c r="C18" s="111"/>
      <c r="D18" s="135"/>
      <c r="E18" s="137"/>
      <c r="F18" s="45"/>
      <c r="G18" s="141"/>
      <c r="H18" s="137"/>
      <c r="I18" s="111"/>
      <c r="J18" s="141"/>
      <c r="K18" s="137"/>
      <c r="L18" s="111"/>
      <c r="M18" s="135" t="s">
        <v>58</v>
      </c>
      <c r="N18" s="137">
        <v>1150</v>
      </c>
      <c r="O18" s="45"/>
    </row>
    <row r="19" spans="1:15" s="55" customFormat="1" ht="18" customHeight="1">
      <c r="A19" s="146"/>
      <c r="B19" s="136"/>
      <c r="C19" s="111"/>
      <c r="D19" s="135"/>
      <c r="E19" s="137"/>
      <c r="F19" s="111"/>
      <c r="G19" s="411"/>
      <c r="H19" s="137"/>
      <c r="I19" s="111"/>
      <c r="J19" s="153"/>
      <c r="K19" s="164"/>
      <c r="L19" s="117"/>
      <c r="M19" s="141" t="s">
        <v>402</v>
      </c>
      <c r="N19" s="144">
        <v>1100</v>
      </c>
      <c r="O19" s="45"/>
    </row>
    <row r="20" spans="1:15" s="55" customFormat="1" ht="18" customHeight="1" thickBot="1">
      <c r="A20" s="135"/>
      <c r="B20" s="136"/>
      <c r="C20" s="111"/>
      <c r="D20" s="141"/>
      <c r="E20" s="137"/>
      <c r="F20" s="111"/>
      <c r="G20" s="141"/>
      <c r="H20" s="147"/>
      <c r="I20" s="111"/>
      <c r="J20" s="360" t="s">
        <v>450</v>
      </c>
      <c r="K20" s="156">
        <f>SUM(K8:K19)</f>
        <v>0</v>
      </c>
      <c r="L20" s="157">
        <f>SUM(L8:L19)</f>
        <v>0</v>
      </c>
      <c r="M20" s="141" t="s">
        <v>59</v>
      </c>
      <c r="N20" s="137">
        <v>1210</v>
      </c>
      <c r="O20" s="45"/>
    </row>
    <row r="21" spans="1:15" s="55" customFormat="1" ht="18" customHeight="1" thickBot="1">
      <c r="A21" s="135"/>
      <c r="B21" s="136"/>
      <c r="C21" s="111"/>
      <c r="D21" s="141"/>
      <c r="E21" s="137"/>
      <c r="F21" s="111"/>
      <c r="G21" s="141"/>
      <c r="H21" s="144"/>
      <c r="I21" s="111"/>
      <c r="J21" s="68"/>
      <c r="K21" s="149"/>
      <c r="L21" s="150"/>
      <c r="M21" s="135" t="s">
        <v>61</v>
      </c>
      <c r="N21" s="137">
        <v>1100</v>
      </c>
      <c r="O21" s="45"/>
    </row>
    <row r="22" spans="1:15" s="55" customFormat="1" ht="18" customHeight="1">
      <c r="A22" s="135"/>
      <c r="B22" s="136"/>
      <c r="C22" s="111"/>
      <c r="D22" s="135"/>
      <c r="E22" s="137"/>
      <c r="F22" s="111"/>
      <c r="G22" s="141"/>
      <c r="H22" s="137"/>
      <c r="I22" s="111"/>
      <c r="J22" s="463" t="s">
        <v>295</v>
      </c>
      <c r="K22" s="469"/>
      <c r="L22" s="470"/>
      <c r="M22" s="141" t="s">
        <v>367</v>
      </c>
      <c r="N22" s="144">
        <v>1350</v>
      </c>
      <c r="O22" s="45"/>
    </row>
    <row r="23" spans="1:15" s="55" customFormat="1" ht="18" customHeight="1">
      <c r="A23" s="135"/>
      <c r="B23" s="136"/>
      <c r="C23" s="111"/>
      <c r="D23" s="141"/>
      <c r="E23" s="137"/>
      <c r="F23" s="111"/>
      <c r="G23" s="135"/>
      <c r="H23" s="137"/>
      <c r="I23" s="111"/>
      <c r="J23" s="133" t="s">
        <v>3</v>
      </c>
      <c r="K23" s="134" t="s">
        <v>327</v>
      </c>
      <c r="L23" s="84" t="s">
        <v>326</v>
      </c>
      <c r="M23" s="140" t="s">
        <v>288</v>
      </c>
      <c r="N23" s="137">
        <v>2260</v>
      </c>
      <c r="O23" s="45"/>
    </row>
    <row r="24" spans="1:15" s="55" customFormat="1" ht="18" customHeight="1">
      <c r="A24" s="135"/>
      <c r="B24" s="136"/>
      <c r="C24" s="111"/>
      <c r="D24" s="141"/>
      <c r="E24" s="137"/>
      <c r="F24" s="111"/>
      <c r="G24" s="141"/>
      <c r="H24" s="137"/>
      <c r="I24" s="111"/>
      <c r="J24" s="135" t="s">
        <v>312</v>
      </c>
      <c r="K24" s="137">
        <v>190</v>
      </c>
      <c r="L24" s="45"/>
      <c r="M24" s="141" t="s">
        <v>404</v>
      </c>
      <c r="N24" s="137">
        <v>1120</v>
      </c>
      <c r="O24" s="45"/>
    </row>
    <row r="25" spans="1:15" s="55" customFormat="1" ht="18" customHeight="1">
      <c r="A25" s="135"/>
      <c r="B25" s="136"/>
      <c r="C25" s="111"/>
      <c r="D25" s="141"/>
      <c r="E25" s="137"/>
      <c r="F25" s="111"/>
      <c r="G25" s="135"/>
      <c r="H25" s="137"/>
      <c r="I25" s="111"/>
      <c r="J25" s="141" t="s">
        <v>313</v>
      </c>
      <c r="K25" s="137">
        <v>110</v>
      </c>
      <c r="L25" s="45"/>
      <c r="M25" s="141" t="s">
        <v>60</v>
      </c>
      <c r="N25" s="144">
        <v>160</v>
      </c>
      <c r="O25" s="45"/>
    </row>
    <row r="26" spans="1:15" s="55" customFormat="1" ht="18" customHeight="1">
      <c r="A26" s="135"/>
      <c r="B26" s="136"/>
      <c r="C26" s="111"/>
      <c r="D26" s="135"/>
      <c r="E26" s="137"/>
      <c r="F26" s="111"/>
      <c r="G26" s="135"/>
      <c r="H26" s="137"/>
      <c r="I26" s="111"/>
      <c r="J26" s="141" t="s">
        <v>438</v>
      </c>
      <c r="K26" s="137">
        <v>100</v>
      </c>
      <c r="L26" s="45"/>
      <c r="M26" s="277" t="s">
        <v>413</v>
      </c>
      <c r="N26" s="144">
        <v>20</v>
      </c>
      <c r="O26" s="45"/>
    </row>
    <row r="27" spans="1:15" s="55" customFormat="1" ht="18" customHeight="1">
      <c r="A27" s="135"/>
      <c r="B27" s="136"/>
      <c r="C27" s="111"/>
      <c r="D27" s="141"/>
      <c r="E27" s="137"/>
      <c r="F27" s="111"/>
      <c r="G27" s="135"/>
      <c r="H27" s="137"/>
      <c r="I27" s="111"/>
      <c r="J27" s="141" t="s">
        <v>314</v>
      </c>
      <c r="K27" s="144">
        <v>140</v>
      </c>
      <c r="L27" s="45"/>
      <c r="M27" s="146"/>
      <c r="N27" s="137"/>
      <c r="O27" s="45"/>
    </row>
    <row r="28" spans="1:15" s="55" customFormat="1" ht="18" customHeight="1">
      <c r="A28" s="135"/>
      <c r="B28" s="136"/>
      <c r="C28" s="111"/>
      <c r="D28" s="141"/>
      <c r="E28" s="137"/>
      <c r="F28" s="111"/>
      <c r="G28" s="135"/>
      <c r="H28" s="137"/>
      <c r="I28" s="111"/>
      <c r="J28" s="141"/>
      <c r="K28" s="144"/>
      <c r="L28" s="45"/>
      <c r="M28" s="146"/>
      <c r="N28" s="137"/>
      <c r="O28" s="45"/>
    </row>
    <row r="29" spans="1:15" s="55" customFormat="1" ht="18" customHeight="1">
      <c r="A29" s="135"/>
      <c r="B29" s="136"/>
      <c r="C29" s="111"/>
      <c r="D29" s="135"/>
      <c r="E29" s="137"/>
      <c r="F29" s="111"/>
      <c r="G29" s="141"/>
      <c r="H29" s="137"/>
      <c r="I29" s="111"/>
      <c r="J29" s="135"/>
      <c r="K29" s="137"/>
      <c r="L29" s="45"/>
      <c r="M29" s="411"/>
      <c r="N29" s="147"/>
      <c r="O29" s="111"/>
    </row>
    <row r="30" spans="1:15" s="55" customFormat="1" ht="18" customHeight="1">
      <c r="A30" s="135"/>
      <c r="B30" s="136"/>
      <c r="C30" s="111"/>
      <c r="D30" s="141"/>
      <c r="E30" s="137"/>
      <c r="F30" s="111"/>
      <c r="G30" s="135"/>
      <c r="H30" s="137"/>
      <c r="I30" s="111"/>
      <c r="J30" s="141"/>
      <c r="K30" s="137"/>
      <c r="L30" s="111"/>
      <c r="M30" s="135"/>
      <c r="N30" s="137"/>
      <c r="O30" s="111"/>
    </row>
    <row r="31" spans="1:15" s="55" customFormat="1" ht="18" customHeight="1">
      <c r="A31" s="296"/>
      <c r="B31" s="152"/>
      <c r="C31" s="117"/>
      <c r="D31" s="151"/>
      <c r="E31" s="148"/>
      <c r="F31" s="117"/>
      <c r="G31" s="151"/>
      <c r="H31" s="148"/>
      <c r="I31" s="117"/>
      <c r="J31" s="153"/>
      <c r="K31" s="148"/>
      <c r="L31" s="117"/>
      <c r="M31" s="151"/>
      <c r="N31" s="148"/>
      <c r="O31" s="117"/>
    </row>
    <row r="32" spans="1:15" s="55" customFormat="1" ht="18" customHeight="1" thickBot="1">
      <c r="A32" s="360" t="s">
        <v>23</v>
      </c>
      <c r="B32" s="156">
        <f>SUM(B8:B31)</f>
        <v>2340</v>
      </c>
      <c r="C32" s="157">
        <f>SUM(C8:C31)</f>
        <v>0</v>
      </c>
      <c r="D32" s="360" t="s">
        <v>23</v>
      </c>
      <c r="E32" s="156">
        <f>SUM(E8:E31)</f>
        <v>4030</v>
      </c>
      <c r="F32" s="157">
        <f>SUM(F8:F31)</f>
        <v>0</v>
      </c>
      <c r="G32" s="360" t="s">
        <v>23</v>
      </c>
      <c r="H32" s="156">
        <f>SUM(H8:H31)</f>
        <v>6300</v>
      </c>
      <c r="I32" s="157">
        <f>SUM(I8:I31)</f>
        <v>0</v>
      </c>
      <c r="J32" s="360" t="s">
        <v>23</v>
      </c>
      <c r="K32" s="156">
        <f>SUM(K24:K31)</f>
        <v>540</v>
      </c>
      <c r="L32" s="157">
        <f>SUM(L24:L31)</f>
        <v>0</v>
      </c>
      <c r="M32" s="360" t="s">
        <v>23</v>
      </c>
      <c r="N32" s="156">
        <f>SUM(N8:N31)</f>
        <v>24340</v>
      </c>
      <c r="O32" s="157">
        <f>SUM(O8:O31)</f>
        <v>0</v>
      </c>
    </row>
    <row r="33" s="55" customFormat="1" ht="15" customHeight="1" thickBot="1">
      <c r="M33" s="158"/>
    </row>
    <row r="34" spans="1:15" s="1" customFormat="1" ht="17.25" customHeight="1" thickBot="1">
      <c r="A34" s="68" t="s">
        <v>510</v>
      </c>
      <c r="B34" s="69"/>
      <c r="C34" s="70" t="s">
        <v>193</v>
      </c>
      <c r="D34" s="71" t="s">
        <v>62</v>
      </c>
      <c r="E34" s="72"/>
      <c r="F34" s="131" t="s">
        <v>1</v>
      </c>
      <c r="G34" s="132">
        <f>SUM(B44,E44,H44,K44,N44)</f>
        <v>7790</v>
      </c>
      <c r="H34" s="75" t="s">
        <v>2</v>
      </c>
      <c r="I34" s="76">
        <f>C44+F44+I44+L44+O44</f>
        <v>0</v>
      </c>
      <c r="J34" s="77"/>
      <c r="K34" s="316"/>
      <c r="L34" s="159"/>
      <c r="M34" s="160"/>
      <c r="N34" s="161"/>
      <c r="O34" s="161"/>
    </row>
    <row r="35" spans="1:15" s="55" customFormat="1" ht="5.25" customHeight="1" thickBo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1:15" s="55" customFormat="1" ht="18" customHeight="1">
      <c r="A36" s="47" t="s">
        <v>257</v>
      </c>
      <c r="B36" s="48"/>
      <c r="C36" s="52"/>
      <c r="D36" s="48" t="s">
        <v>258</v>
      </c>
      <c r="E36" s="48"/>
      <c r="F36" s="52"/>
      <c r="G36" s="48" t="s">
        <v>259</v>
      </c>
      <c r="H36" s="48"/>
      <c r="I36" s="52"/>
      <c r="J36" s="463" t="s">
        <v>295</v>
      </c>
      <c r="K36" s="469"/>
      <c r="L36" s="470"/>
      <c r="M36" s="48" t="s">
        <v>260</v>
      </c>
      <c r="N36" s="48"/>
      <c r="O36" s="52"/>
    </row>
    <row r="37" spans="1:15" s="1" customFormat="1" ht="15" customHeight="1">
      <c r="A37" s="133" t="s">
        <v>3</v>
      </c>
      <c r="B37" s="134" t="s">
        <v>327</v>
      </c>
      <c r="C37" s="84" t="s">
        <v>326</v>
      </c>
      <c r="D37" s="133" t="s">
        <v>3</v>
      </c>
      <c r="E37" s="134" t="s">
        <v>327</v>
      </c>
      <c r="F37" s="84" t="s">
        <v>326</v>
      </c>
      <c r="G37" s="133" t="s">
        <v>3</v>
      </c>
      <c r="H37" s="134" t="s">
        <v>327</v>
      </c>
      <c r="I37" s="84" t="s">
        <v>326</v>
      </c>
      <c r="J37" s="133" t="s">
        <v>3</v>
      </c>
      <c r="K37" s="134" t="s">
        <v>327</v>
      </c>
      <c r="L37" s="84" t="s">
        <v>326</v>
      </c>
      <c r="M37" s="133" t="s">
        <v>3</v>
      </c>
      <c r="N37" s="134" t="s">
        <v>327</v>
      </c>
      <c r="O37" s="84" t="s">
        <v>326</v>
      </c>
    </row>
    <row r="38" spans="1:15" s="55" customFormat="1" ht="18" customHeight="1">
      <c r="A38" s="139" t="s">
        <v>63</v>
      </c>
      <c r="B38" s="136">
        <v>160</v>
      </c>
      <c r="C38" s="45"/>
      <c r="D38" s="139" t="s">
        <v>63</v>
      </c>
      <c r="E38" s="137">
        <v>1300</v>
      </c>
      <c r="F38" s="45"/>
      <c r="G38" s="86" t="s">
        <v>63</v>
      </c>
      <c r="H38" s="280">
        <v>400</v>
      </c>
      <c r="I38" s="45"/>
      <c r="J38" s="135" t="s">
        <v>410</v>
      </c>
      <c r="K38" s="137">
        <v>180</v>
      </c>
      <c r="L38" s="45"/>
      <c r="M38" s="135" t="s">
        <v>284</v>
      </c>
      <c r="N38" s="137">
        <v>900</v>
      </c>
      <c r="O38" s="45"/>
    </row>
    <row r="39" spans="1:15" s="55" customFormat="1" ht="18" customHeight="1">
      <c r="A39" s="139"/>
      <c r="B39" s="136"/>
      <c r="C39" s="45"/>
      <c r="D39" s="139"/>
      <c r="E39" s="137"/>
      <c r="F39" s="45"/>
      <c r="G39" s="86" t="s">
        <v>320</v>
      </c>
      <c r="H39" s="44">
        <v>400</v>
      </c>
      <c r="I39" s="45"/>
      <c r="J39" s="143"/>
      <c r="K39" s="137"/>
      <c r="L39" s="111"/>
      <c r="M39" s="141" t="s">
        <v>289</v>
      </c>
      <c r="N39" s="137">
        <v>3250</v>
      </c>
      <c r="O39" s="45"/>
    </row>
    <row r="40" spans="1:15" s="55" customFormat="1" ht="18" customHeight="1">
      <c r="A40" s="139"/>
      <c r="B40" s="136"/>
      <c r="C40" s="111"/>
      <c r="D40" s="139"/>
      <c r="E40" s="137"/>
      <c r="F40" s="111"/>
      <c r="G40" s="86"/>
      <c r="H40" s="44"/>
      <c r="I40" s="45"/>
      <c r="J40" s="143"/>
      <c r="K40" s="144"/>
      <c r="L40" s="111"/>
      <c r="M40" s="140" t="s">
        <v>285</v>
      </c>
      <c r="N40" s="144">
        <v>1200</v>
      </c>
      <c r="O40" s="45"/>
    </row>
    <row r="41" spans="1:15" s="55" customFormat="1" ht="18" customHeight="1">
      <c r="A41" s="139"/>
      <c r="B41" s="136"/>
      <c r="C41" s="111"/>
      <c r="D41" s="139"/>
      <c r="E41" s="137"/>
      <c r="F41" s="111"/>
      <c r="G41" s="139"/>
      <c r="H41" s="137"/>
      <c r="I41" s="111"/>
      <c r="J41" s="143"/>
      <c r="K41" s="144"/>
      <c r="L41" s="111"/>
      <c r="M41" s="141"/>
      <c r="N41" s="144"/>
      <c r="O41" s="45"/>
    </row>
    <row r="42" spans="1:15" s="55" customFormat="1" ht="18" customHeight="1">
      <c r="A42" s="139"/>
      <c r="B42" s="136"/>
      <c r="C42" s="111"/>
      <c r="D42" s="139"/>
      <c r="E42" s="137"/>
      <c r="F42" s="111"/>
      <c r="G42" s="139"/>
      <c r="H42" s="137"/>
      <c r="I42" s="111"/>
      <c r="J42" s="143"/>
      <c r="K42" s="144"/>
      <c r="L42" s="111"/>
      <c r="M42" s="141"/>
      <c r="N42" s="144"/>
      <c r="O42" s="111"/>
    </row>
    <row r="43" spans="1:15" s="55" customFormat="1" ht="18" customHeight="1">
      <c r="A43" s="154"/>
      <c r="B43" s="152"/>
      <c r="C43" s="117"/>
      <c r="D43" s="154"/>
      <c r="E43" s="148"/>
      <c r="F43" s="117"/>
      <c r="G43" s="162"/>
      <c r="H43" s="148"/>
      <c r="I43" s="117"/>
      <c r="J43" s="154"/>
      <c r="K43" s="148"/>
      <c r="L43" s="117"/>
      <c r="M43" s="163"/>
      <c r="N43" s="164"/>
      <c r="O43" s="117"/>
    </row>
    <row r="44" spans="1:15" s="55" customFormat="1" ht="18" customHeight="1" thickBot="1">
      <c r="A44" s="360" t="s">
        <v>23</v>
      </c>
      <c r="B44" s="156">
        <f>SUM(B38:B43)</f>
        <v>160</v>
      </c>
      <c r="C44" s="157">
        <f>SUM(C38:C43)</f>
        <v>0</v>
      </c>
      <c r="D44" s="360" t="s">
        <v>23</v>
      </c>
      <c r="E44" s="156">
        <f>SUM(E38:E43)</f>
        <v>1300</v>
      </c>
      <c r="F44" s="157">
        <f>SUM(F38:F43)</f>
        <v>0</v>
      </c>
      <c r="G44" s="360" t="s">
        <v>23</v>
      </c>
      <c r="H44" s="156">
        <f>SUM(H38:H43)</f>
        <v>800</v>
      </c>
      <c r="I44" s="157">
        <f>SUM(I38:I43)</f>
        <v>0</v>
      </c>
      <c r="J44" s="360" t="s">
        <v>23</v>
      </c>
      <c r="K44" s="156">
        <f>SUM(K38:K43)</f>
        <v>180</v>
      </c>
      <c r="L44" s="157">
        <f>SUM(L38:L43)</f>
        <v>0</v>
      </c>
      <c r="M44" s="360" t="s">
        <v>23</v>
      </c>
      <c r="N44" s="156">
        <f>SUM(N38:N43)</f>
        <v>5350</v>
      </c>
      <c r="O44" s="157">
        <f>SUM(O38:O43)</f>
        <v>0</v>
      </c>
    </row>
    <row r="45" s="55" customFormat="1" ht="15" customHeight="1" thickBot="1">
      <c r="M45" s="158"/>
    </row>
    <row r="46" spans="1:15" s="1" customFormat="1" ht="17.25" customHeight="1" thickBot="1">
      <c r="A46" s="68" t="s">
        <v>510</v>
      </c>
      <c r="B46" s="69"/>
      <c r="C46" s="70" t="s">
        <v>348</v>
      </c>
      <c r="D46" s="71" t="s">
        <v>347</v>
      </c>
      <c r="E46" s="72"/>
      <c r="F46" s="131" t="s">
        <v>1</v>
      </c>
      <c r="G46" s="132">
        <f>SUM(B61,E61,H61,K61,N61)</f>
        <v>8570</v>
      </c>
      <c r="H46" s="75" t="s">
        <v>2</v>
      </c>
      <c r="I46" s="76">
        <f>C61+F61+I61+L61+O61</f>
        <v>0</v>
      </c>
      <c r="J46" s="77"/>
      <c r="K46" s="316"/>
      <c r="L46" s="159"/>
      <c r="M46" s="160"/>
      <c r="N46" s="317"/>
      <c r="O46" s="161"/>
    </row>
    <row r="47" spans="1:15" s="55" customFormat="1" ht="5.25" customHeight="1" thickBo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s="55" customFormat="1" ht="18" customHeight="1">
      <c r="A48" s="47" t="s">
        <v>246</v>
      </c>
      <c r="B48" s="48"/>
      <c r="C48" s="52"/>
      <c r="D48" s="48" t="s">
        <v>247</v>
      </c>
      <c r="E48" s="48"/>
      <c r="F48" s="52"/>
      <c r="G48" s="48" t="s">
        <v>248</v>
      </c>
      <c r="H48" s="48"/>
      <c r="I48" s="52"/>
      <c r="J48" s="463" t="s">
        <v>295</v>
      </c>
      <c r="K48" s="469"/>
      <c r="L48" s="470"/>
      <c r="M48" s="48" t="s">
        <v>250</v>
      </c>
      <c r="N48" s="48"/>
      <c r="O48" s="52"/>
    </row>
    <row r="49" spans="1:15" s="1" customFormat="1" ht="15" customHeight="1">
      <c r="A49" s="133" t="s">
        <v>3</v>
      </c>
      <c r="B49" s="134" t="s">
        <v>327</v>
      </c>
      <c r="C49" s="84" t="s">
        <v>326</v>
      </c>
      <c r="D49" s="133" t="s">
        <v>3</v>
      </c>
      <c r="E49" s="134" t="s">
        <v>327</v>
      </c>
      <c r="F49" s="84" t="s">
        <v>326</v>
      </c>
      <c r="G49" s="133" t="s">
        <v>3</v>
      </c>
      <c r="H49" s="134" t="s">
        <v>327</v>
      </c>
      <c r="I49" s="84" t="s">
        <v>326</v>
      </c>
      <c r="J49" s="133" t="s">
        <v>3</v>
      </c>
      <c r="K49" s="134" t="s">
        <v>327</v>
      </c>
      <c r="L49" s="84" t="s">
        <v>326</v>
      </c>
      <c r="M49" s="133" t="s">
        <v>3</v>
      </c>
      <c r="N49" s="134" t="s">
        <v>327</v>
      </c>
      <c r="O49" s="84" t="s">
        <v>326</v>
      </c>
    </row>
    <row r="50" spans="1:15" s="55" customFormat="1" ht="18" customHeight="1">
      <c r="A50" s="139" t="s">
        <v>64</v>
      </c>
      <c r="B50" s="136">
        <v>200</v>
      </c>
      <c r="C50" s="45"/>
      <c r="D50" s="139" t="s">
        <v>64</v>
      </c>
      <c r="E50" s="137">
        <v>340</v>
      </c>
      <c r="F50" s="45"/>
      <c r="G50" s="432" t="s">
        <v>64</v>
      </c>
      <c r="H50" s="421"/>
      <c r="I50" s="45"/>
      <c r="J50" s="140" t="s">
        <v>409</v>
      </c>
      <c r="K50" s="137">
        <v>150</v>
      </c>
      <c r="L50" s="45"/>
      <c r="M50" s="141" t="s">
        <v>68</v>
      </c>
      <c r="N50" s="144">
        <v>950</v>
      </c>
      <c r="O50" s="45"/>
    </row>
    <row r="51" spans="1:15" s="55" customFormat="1" ht="18" customHeight="1">
      <c r="A51" s="139"/>
      <c r="B51" s="136"/>
      <c r="C51" s="45"/>
      <c r="D51" s="139"/>
      <c r="E51" s="137"/>
      <c r="F51" s="45"/>
      <c r="G51" s="279" t="s">
        <v>67</v>
      </c>
      <c r="H51" s="137">
        <v>400</v>
      </c>
      <c r="I51" s="45"/>
      <c r="J51" s="143"/>
      <c r="K51" s="144"/>
      <c r="L51" s="45"/>
      <c r="M51" s="135" t="s">
        <v>69</v>
      </c>
      <c r="N51" s="137">
        <v>1230</v>
      </c>
      <c r="O51" s="45"/>
    </row>
    <row r="52" spans="1:15" s="55" customFormat="1" ht="18" customHeight="1">
      <c r="A52" s="139"/>
      <c r="B52" s="136"/>
      <c r="C52" s="111"/>
      <c r="D52" s="139"/>
      <c r="E52" s="137"/>
      <c r="F52" s="111"/>
      <c r="G52" s="139"/>
      <c r="H52" s="137"/>
      <c r="I52" s="45"/>
      <c r="J52" s="139"/>
      <c r="K52" s="137"/>
      <c r="L52" s="111"/>
      <c r="M52" s="141" t="s">
        <v>70</v>
      </c>
      <c r="N52" s="137">
        <v>1010</v>
      </c>
      <c r="O52" s="45"/>
    </row>
    <row r="53" spans="1:15" s="55" customFormat="1" ht="18" customHeight="1">
      <c r="A53" s="139"/>
      <c r="B53" s="136"/>
      <c r="C53" s="111"/>
      <c r="D53" s="143"/>
      <c r="E53" s="137"/>
      <c r="F53" s="111"/>
      <c r="G53" s="139"/>
      <c r="H53" s="137"/>
      <c r="I53" s="111"/>
      <c r="J53" s="143"/>
      <c r="K53" s="137"/>
      <c r="L53" s="111"/>
      <c r="M53" s="141" t="s">
        <v>71</v>
      </c>
      <c r="N53" s="137">
        <v>290</v>
      </c>
      <c r="O53" s="45"/>
    </row>
    <row r="54" spans="1:15" s="55" customFormat="1" ht="18" customHeight="1">
      <c r="A54" s="139"/>
      <c r="B54" s="136"/>
      <c r="C54" s="111"/>
      <c r="D54" s="139"/>
      <c r="E54" s="137"/>
      <c r="F54" s="111"/>
      <c r="G54" s="139"/>
      <c r="H54" s="137"/>
      <c r="I54" s="111"/>
      <c r="J54" s="167"/>
      <c r="K54" s="168"/>
      <c r="L54" s="111"/>
      <c r="M54" s="420" t="s">
        <v>225</v>
      </c>
      <c r="N54" s="144">
        <v>1330</v>
      </c>
      <c r="O54" s="45"/>
    </row>
    <row r="55" spans="1:15" s="55" customFormat="1" ht="18" customHeight="1">
      <c r="A55" s="139"/>
      <c r="B55" s="136"/>
      <c r="C55" s="111"/>
      <c r="D55" s="139"/>
      <c r="E55" s="137"/>
      <c r="F55" s="111"/>
      <c r="G55" s="139"/>
      <c r="H55" s="137"/>
      <c r="I55" s="111"/>
      <c r="J55" s="143"/>
      <c r="K55" s="144"/>
      <c r="L55" s="111"/>
      <c r="M55" s="420" t="s">
        <v>72</v>
      </c>
      <c r="N55" s="137">
        <v>1310</v>
      </c>
      <c r="O55" s="45"/>
    </row>
    <row r="56" spans="1:15" s="55" customFormat="1" ht="18" customHeight="1">
      <c r="A56" s="139"/>
      <c r="B56" s="136"/>
      <c r="C56" s="111"/>
      <c r="D56" s="139"/>
      <c r="E56" s="137"/>
      <c r="F56" s="111"/>
      <c r="G56" s="139"/>
      <c r="H56" s="137"/>
      <c r="I56" s="111"/>
      <c r="J56" s="139"/>
      <c r="K56" s="137"/>
      <c r="L56" s="111"/>
      <c r="M56" s="141" t="s">
        <v>73</v>
      </c>
      <c r="N56" s="144">
        <v>160</v>
      </c>
      <c r="O56" s="45"/>
    </row>
    <row r="57" spans="1:15" s="55" customFormat="1" ht="18" customHeight="1">
      <c r="A57" s="139"/>
      <c r="B57" s="136"/>
      <c r="C57" s="111"/>
      <c r="D57" s="139"/>
      <c r="E57" s="137"/>
      <c r="F57" s="111"/>
      <c r="G57" s="139"/>
      <c r="H57" s="137"/>
      <c r="I57" s="111"/>
      <c r="J57" s="143"/>
      <c r="K57" s="144"/>
      <c r="L57" s="111"/>
      <c r="M57" s="306" t="s">
        <v>293</v>
      </c>
      <c r="N57" s="137">
        <v>1200</v>
      </c>
      <c r="O57" s="45"/>
    </row>
    <row r="58" spans="1:15" s="55" customFormat="1" ht="18" customHeight="1">
      <c r="A58" s="139"/>
      <c r="B58" s="136"/>
      <c r="C58" s="111"/>
      <c r="D58" s="139"/>
      <c r="E58" s="137"/>
      <c r="F58" s="111"/>
      <c r="G58" s="139"/>
      <c r="H58" s="137"/>
      <c r="I58" s="111"/>
      <c r="J58" s="143"/>
      <c r="K58" s="144"/>
      <c r="L58" s="111"/>
      <c r="M58" s="141"/>
      <c r="N58" s="144"/>
      <c r="O58" s="45"/>
    </row>
    <row r="59" spans="1:15" s="55" customFormat="1" ht="18" customHeight="1">
      <c r="A59" s="139"/>
      <c r="B59" s="136"/>
      <c r="C59" s="111"/>
      <c r="D59" s="139"/>
      <c r="E59" s="137"/>
      <c r="F59" s="111"/>
      <c r="G59" s="139"/>
      <c r="H59" s="137"/>
      <c r="I59" s="111"/>
      <c r="J59" s="143"/>
      <c r="K59" s="144"/>
      <c r="L59" s="111"/>
      <c r="M59" s="141"/>
      <c r="N59" s="144"/>
      <c r="O59" s="111"/>
    </row>
    <row r="60" spans="1:15" s="55" customFormat="1" ht="18" customHeight="1">
      <c r="A60" s="154"/>
      <c r="B60" s="152"/>
      <c r="C60" s="117"/>
      <c r="D60" s="154"/>
      <c r="E60" s="148"/>
      <c r="F60" s="117"/>
      <c r="G60" s="162"/>
      <c r="H60" s="148"/>
      <c r="I60" s="117"/>
      <c r="J60" s="154"/>
      <c r="K60" s="148"/>
      <c r="L60" s="117"/>
      <c r="M60" s="153"/>
      <c r="N60" s="148"/>
      <c r="O60" s="117"/>
    </row>
    <row r="61" spans="1:15" s="55" customFormat="1" ht="18" customHeight="1" thickBot="1">
      <c r="A61" s="360" t="s">
        <v>23</v>
      </c>
      <c r="B61" s="156">
        <f>SUM(B50:B60)</f>
        <v>200</v>
      </c>
      <c r="C61" s="157">
        <f>SUM(C50:C60)</f>
        <v>0</v>
      </c>
      <c r="D61" s="360" t="s">
        <v>23</v>
      </c>
      <c r="E61" s="156">
        <f>SUM(E50:E60)</f>
        <v>340</v>
      </c>
      <c r="F61" s="157">
        <f>SUM(F50:F60)</f>
        <v>0</v>
      </c>
      <c r="G61" s="360" t="s">
        <v>23</v>
      </c>
      <c r="H61" s="156">
        <f>SUM(H50:H60)</f>
        <v>400</v>
      </c>
      <c r="I61" s="157">
        <f>SUM(I50:I60)</f>
        <v>0</v>
      </c>
      <c r="J61" s="360" t="s">
        <v>23</v>
      </c>
      <c r="K61" s="156">
        <f>SUM(K50:K60)</f>
        <v>150</v>
      </c>
      <c r="L61" s="157">
        <f>SUM(L50:L60)</f>
        <v>0</v>
      </c>
      <c r="M61" s="360" t="s">
        <v>23</v>
      </c>
      <c r="N61" s="156">
        <f>SUM(N50:N60)</f>
        <v>7480</v>
      </c>
      <c r="O61" s="157">
        <f>SUM(O50:O60)</f>
        <v>0</v>
      </c>
    </row>
  </sheetData>
  <sheetProtection/>
  <mergeCells count="4">
    <mergeCell ref="E2:G2"/>
    <mergeCell ref="J22:L22"/>
    <mergeCell ref="J48:L48"/>
    <mergeCell ref="J36:L36"/>
  </mergeCells>
  <conditionalFormatting sqref="O8:O28 L24:L29 I8:I17 F8:F18 C8:C16">
    <cfRule type="cellIs" priority="2" dxfId="22" operator="greaterThan" stopIfTrue="1">
      <formula>B8</formula>
    </cfRule>
  </conditionalFormatting>
  <conditionalFormatting sqref="O50:O58 L50 I50:I51 F50 C50 O38:O40 L38 I38:I39 F38 C38">
    <cfRule type="cellIs" priority="1" dxfId="22" operator="greaterThan" stopIfTrue="1">
      <formula>B38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="85" zoomScaleNormal="85" zoomScalePageLayoutView="0" workbookViewId="0" topLeftCell="A1">
      <pane ySplit="2" topLeftCell="A3" activePane="bottomLeft" state="frozen"/>
      <selection pane="topLeft" activeCell="J48" sqref="J48"/>
      <selection pane="bottomLeft" activeCell="H18" sqref="H18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188</v>
      </c>
      <c r="B1" s="48"/>
      <c r="C1" s="48"/>
      <c r="D1" s="49"/>
      <c r="E1" s="48" t="s">
        <v>305</v>
      </c>
      <c r="F1" s="48"/>
      <c r="G1" s="49"/>
      <c r="H1" s="50" t="s">
        <v>0</v>
      </c>
      <c r="I1" s="48" t="s">
        <v>189</v>
      </c>
      <c r="J1" s="49"/>
      <c r="K1" s="51" t="s">
        <v>190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6" t="str">
        <f>'大分市（旧・新）'!$E$2</f>
        <v>令和　　年　　月　　日</v>
      </c>
      <c r="F2" s="467"/>
      <c r="G2" s="468"/>
      <c r="H2" s="60">
        <f>'大分市（旧・新）'!$H$2</f>
        <v>0</v>
      </c>
      <c r="I2" s="61">
        <f>'大分市（旧・新）'!$I$2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9" t="s">
        <v>443</v>
      </c>
    </row>
    <row r="4" spans="1:15" s="1" customFormat="1" ht="17.25" customHeight="1" thickBot="1">
      <c r="A4" s="68" t="s">
        <v>510</v>
      </c>
      <c r="B4" s="69"/>
      <c r="C4" s="70" t="s">
        <v>194</v>
      </c>
      <c r="D4" s="71" t="s">
        <v>83</v>
      </c>
      <c r="E4" s="72"/>
      <c r="F4" s="131" t="s">
        <v>1</v>
      </c>
      <c r="G4" s="132">
        <f>B27+E27+H27+K16+K27+N27</f>
        <v>17120</v>
      </c>
      <c r="H4" s="75" t="s">
        <v>2</v>
      </c>
      <c r="I4" s="76">
        <f>C27+F27+I27+L16+L27+O27</f>
        <v>0</v>
      </c>
      <c r="J4" s="77"/>
      <c r="K4" s="78" t="s">
        <v>191</v>
      </c>
      <c r="L4" s="79">
        <f>SUM(I4,I29,I55)</f>
        <v>0</v>
      </c>
      <c r="M4" s="25"/>
      <c r="N4" s="80"/>
      <c r="O4" s="350" t="s">
        <v>444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159"/>
      <c r="K5" s="159"/>
      <c r="L5" s="81"/>
      <c r="M5" s="81"/>
      <c r="N5" s="81"/>
      <c r="O5" s="81"/>
    </row>
    <row r="6" spans="1:15" s="55" customFormat="1" ht="18" customHeight="1">
      <c r="A6" s="47" t="s">
        <v>236</v>
      </c>
      <c r="B6" s="48"/>
      <c r="C6" s="52"/>
      <c r="D6" s="48" t="s">
        <v>237</v>
      </c>
      <c r="E6" s="48"/>
      <c r="F6" s="52"/>
      <c r="G6" s="48" t="s">
        <v>238</v>
      </c>
      <c r="H6" s="48"/>
      <c r="I6" s="52"/>
      <c r="J6" s="48" t="s">
        <v>239</v>
      </c>
      <c r="K6" s="48"/>
      <c r="L6" s="52"/>
      <c r="M6" s="48" t="s">
        <v>240</v>
      </c>
      <c r="N6" s="48"/>
      <c r="O6" s="52"/>
    </row>
    <row r="7" spans="1:15" s="1" customFormat="1" ht="15" customHeight="1">
      <c r="A7" s="82" t="s">
        <v>3</v>
      </c>
      <c r="B7" s="83" t="s">
        <v>327</v>
      </c>
      <c r="C7" s="84" t="s">
        <v>326</v>
      </c>
      <c r="D7" s="82" t="s">
        <v>3</v>
      </c>
      <c r="E7" s="83" t="s">
        <v>327</v>
      </c>
      <c r="F7" s="84" t="s">
        <v>326</v>
      </c>
      <c r="G7" s="82" t="s">
        <v>3</v>
      </c>
      <c r="H7" s="83" t="s">
        <v>327</v>
      </c>
      <c r="I7" s="84" t="s">
        <v>326</v>
      </c>
      <c r="J7" s="82" t="s">
        <v>3</v>
      </c>
      <c r="K7" s="83" t="s">
        <v>327</v>
      </c>
      <c r="L7" s="84" t="s">
        <v>326</v>
      </c>
      <c r="M7" s="82" t="s">
        <v>3</v>
      </c>
      <c r="N7" s="83" t="s">
        <v>327</v>
      </c>
      <c r="O7" s="84" t="s">
        <v>326</v>
      </c>
    </row>
    <row r="8" spans="1:15" s="1" customFormat="1" ht="18.75" customHeight="1">
      <c r="A8" s="169" t="s">
        <v>359</v>
      </c>
      <c r="B8" s="353"/>
      <c r="C8" s="170"/>
      <c r="D8" s="169" t="s">
        <v>359</v>
      </c>
      <c r="E8" s="353"/>
      <c r="F8" s="170"/>
      <c r="G8" s="169" t="s">
        <v>359</v>
      </c>
      <c r="H8" s="353"/>
      <c r="I8" s="170"/>
      <c r="J8" s="169" t="s">
        <v>359</v>
      </c>
      <c r="K8" s="353"/>
      <c r="L8" s="170"/>
      <c r="M8" s="169" t="s">
        <v>359</v>
      </c>
      <c r="N8" s="353"/>
      <c r="O8" s="170"/>
    </row>
    <row r="9" spans="1:15" s="55" customFormat="1" ht="18" customHeight="1">
      <c r="A9" s="219" t="s">
        <v>465</v>
      </c>
      <c r="B9" s="90">
        <v>90</v>
      </c>
      <c r="C9" s="45"/>
      <c r="D9" s="444" t="s">
        <v>505</v>
      </c>
      <c r="E9" s="93">
        <v>1380</v>
      </c>
      <c r="F9" s="45"/>
      <c r="G9" s="87" t="s">
        <v>330</v>
      </c>
      <c r="H9" s="93">
        <v>1030</v>
      </c>
      <c r="I9" s="45"/>
      <c r="J9" s="409" t="s">
        <v>369</v>
      </c>
      <c r="K9" s="118">
        <v>410</v>
      </c>
      <c r="L9" s="45"/>
      <c r="M9" s="123" t="s">
        <v>389</v>
      </c>
      <c r="N9" s="93">
        <v>1340</v>
      </c>
      <c r="O9" s="45"/>
    </row>
    <row r="10" spans="1:15" s="55" customFormat="1" ht="18" customHeight="1">
      <c r="A10" s="219" t="s">
        <v>466</v>
      </c>
      <c r="B10" s="90">
        <v>400</v>
      </c>
      <c r="C10" s="45"/>
      <c r="D10" s="442" t="s">
        <v>87</v>
      </c>
      <c r="E10" s="93">
        <v>0</v>
      </c>
      <c r="F10" s="426"/>
      <c r="G10" s="408" t="s">
        <v>331</v>
      </c>
      <c r="H10" s="93">
        <v>1320</v>
      </c>
      <c r="I10" s="45"/>
      <c r="J10" s="87"/>
      <c r="K10" s="93"/>
      <c r="L10" s="171">
        <f>ROUND(K10*1,-1)</f>
        <v>0</v>
      </c>
      <c r="M10" s="123" t="s">
        <v>388</v>
      </c>
      <c r="N10" s="93">
        <v>2010</v>
      </c>
      <c r="O10" s="45"/>
    </row>
    <row r="11" spans="1:15" s="55" customFormat="1" ht="18" customHeight="1">
      <c r="A11" s="99" t="s">
        <v>440</v>
      </c>
      <c r="B11" s="90">
        <v>900</v>
      </c>
      <c r="C11" s="45"/>
      <c r="D11" s="445" t="s">
        <v>324</v>
      </c>
      <c r="E11" s="93">
        <v>0</v>
      </c>
      <c r="F11" s="426"/>
      <c r="G11" s="99" t="s">
        <v>332</v>
      </c>
      <c r="H11" s="93">
        <v>500</v>
      </c>
      <c r="I11" s="45"/>
      <c r="J11" s="100"/>
      <c r="K11" s="107"/>
      <c r="L11" s="174"/>
      <c r="M11" s="101" t="s">
        <v>84</v>
      </c>
      <c r="N11" s="93">
        <v>510</v>
      </c>
      <c r="O11" s="45"/>
    </row>
    <row r="12" spans="1:15" s="55" customFormat="1" ht="18" customHeight="1">
      <c r="A12" s="99" t="s">
        <v>441</v>
      </c>
      <c r="B12" s="90">
        <v>200</v>
      </c>
      <c r="C12" s="45"/>
      <c r="D12" s="442" t="s">
        <v>85</v>
      </c>
      <c r="E12" s="93">
        <v>0</v>
      </c>
      <c r="F12" s="426"/>
      <c r="G12" s="99" t="s">
        <v>370</v>
      </c>
      <c r="H12" s="172">
        <v>100</v>
      </c>
      <c r="I12" s="45"/>
      <c r="J12" s="43"/>
      <c r="K12" s="44"/>
      <c r="L12" s="111"/>
      <c r="M12" s="101" t="s">
        <v>88</v>
      </c>
      <c r="N12" s="93">
        <v>520</v>
      </c>
      <c r="O12" s="45"/>
    </row>
    <row r="13" spans="1:15" s="55" customFormat="1" ht="18" customHeight="1">
      <c r="A13" s="219" t="s">
        <v>467</v>
      </c>
      <c r="B13" s="90">
        <v>920</v>
      </c>
      <c r="C13" s="45"/>
      <c r="D13" s="442" t="s">
        <v>86</v>
      </c>
      <c r="E13" s="93">
        <v>0</v>
      </c>
      <c r="F13" s="426"/>
      <c r="G13" s="99" t="s">
        <v>371</v>
      </c>
      <c r="H13" s="172">
        <v>140</v>
      </c>
      <c r="I13" s="45"/>
      <c r="J13" s="123"/>
      <c r="K13" s="118"/>
      <c r="L13" s="174"/>
      <c r="M13" s="281" t="s">
        <v>286</v>
      </c>
      <c r="N13" s="93">
        <v>1380</v>
      </c>
      <c r="O13" s="45"/>
    </row>
    <row r="14" spans="1:15" s="55" customFormat="1" ht="18" customHeight="1">
      <c r="A14" s="87"/>
      <c r="B14" s="90"/>
      <c r="C14" s="45"/>
      <c r="D14" s="446" t="s">
        <v>506</v>
      </c>
      <c r="E14" s="93">
        <v>300</v>
      </c>
      <c r="F14" s="426"/>
      <c r="G14" s="87"/>
      <c r="H14" s="93"/>
      <c r="I14" s="45"/>
      <c r="J14" s="87"/>
      <c r="K14" s="93"/>
      <c r="L14" s="171"/>
      <c r="M14" s="87" t="s">
        <v>89</v>
      </c>
      <c r="N14" s="93">
        <v>430</v>
      </c>
      <c r="O14" s="45"/>
    </row>
    <row r="15" spans="1:15" s="55" customFormat="1" ht="18" customHeight="1">
      <c r="A15" s="87"/>
      <c r="B15" s="90"/>
      <c r="C15" s="45"/>
      <c r="D15" s="431" t="s">
        <v>88</v>
      </c>
      <c r="E15" s="424"/>
      <c r="F15" s="426"/>
      <c r="G15" s="87"/>
      <c r="H15" s="93"/>
      <c r="I15" s="171"/>
      <c r="J15" s="181"/>
      <c r="K15" s="340"/>
      <c r="L15" s="176"/>
      <c r="M15" s="87"/>
      <c r="N15" s="302"/>
      <c r="O15" s="45">
        <f>ROUND(N15*1,-1)</f>
        <v>0</v>
      </c>
    </row>
    <row r="16" spans="1:15" s="55" customFormat="1" ht="18" customHeight="1" thickBot="1">
      <c r="A16" s="87"/>
      <c r="B16" s="90"/>
      <c r="C16" s="45"/>
      <c r="D16" s="87"/>
      <c r="E16" s="302"/>
      <c r="F16" s="45">
        <f>ROUND(E16*1,-1)</f>
        <v>0</v>
      </c>
      <c r="G16" s="87"/>
      <c r="H16" s="93"/>
      <c r="I16" s="171"/>
      <c r="J16" s="334" t="s">
        <v>23</v>
      </c>
      <c r="K16" s="352">
        <f>SUM(K9:K15)</f>
        <v>410</v>
      </c>
      <c r="L16" s="157">
        <f>SUM(L9:L15)</f>
        <v>0</v>
      </c>
      <c r="M16" s="87"/>
      <c r="N16" s="302"/>
      <c r="O16" s="45">
        <f>ROUND(N16*1,-1)</f>
        <v>0</v>
      </c>
    </row>
    <row r="17" spans="1:15" s="55" customFormat="1" ht="18" customHeight="1">
      <c r="A17" s="87"/>
      <c r="B17" s="90"/>
      <c r="C17" s="45"/>
      <c r="D17" s="97"/>
      <c r="E17" s="98"/>
      <c r="F17" s="176"/>
      <c r="G17" s="97"/>
      <c r="H17" s="98"/>
      <c r="I17" s="176"/>
      <c r="J17" s="47" t="s">
        <v>295</v>
      </c>
      <c r="K17" s="263"/>
      <c r="L17" s="264"/>
      <c r="M17" s="95"/>
      <c r="N17" s="251"/>
      <c r="O17" s="188"/>
    </row>
    <row r="18" spans="1:15" s="55" customFormat="1" ht="18" customHeight="1">
      <c r="A18" s="87"/>
      <c r="B18" s="90"/>
      <c r="C18" s="45"/>
      <c r="D18" s="342" t="s">
        <v>448</v>
      </c>
      <c r="E18" s="354">
        <f>SUM(E9:E17)</f>
        <v>1680</v>
      </c>
      <c r="F18" s="351">
        <f>SUM(F9:F17)</f>
        <v>0</v>
      </c>
      <c r="G18" s="342" t="s">
        <v>448</v>
      </c>
      <c r="H18" s="354">
        <f>SUM(H9:H17)</f>
        <v>3090</v>
      </c>
      <c r="I18" s="351">
        <f>SUM(I9:I17)</f>
        <v>0</v>
      </c>
      <c r="J18" s="82" t="s">
        <v>3</v>
      </c>
      <c r="K18" s="173" t="s">
        <v>327</v>
      </c>
      <c r="L18" s="84" t="s">
        <v>326</v>
      </c>
      <c r="M18" s="342" t="s">
        <v>448</v>
      </c>
      <c r="N18" s="354">
        <f>SUM(N9:N17)</f>
        <v>6190</v>
      </c>
      <c r="O18" s="351">
        <f>SUM(O9:O17)</f>
        <v>0</v>
      </c>
    </row>
    <row r="19" spans="1:15" s="55" customFormat="1" ht="18" customHeight="1">
      <c r="A19" s="87"/>
      <c r="B19" s="90"/>
      <c r="C19" s="171"/>
      <c r="D19" s="169" t="s">
        <v>339</v>
      </c>
      <c r="E19" s="184"/>
      <c r="F19" s="183"/>
      <c r="G19" s="169" t="s">
        <v>339</v>
      </c>
      <c r="H19" s="184"/>
      <c r="I19" s="183"/>
      <c r="J19" s="169" t="s">
        <v>373</v>
      </c>
      <c r="K19" s="357"/>
      <c r="L19" s="404"/>
      <c r="M19" s="169" t="s">
        <v>339</v>
      </c>
      <c r="N19" s="184"/>
      <c r="O19" s="183"/>
    </row>
    <row r="20" spans="1:15" s="55" customFormat="1" ht="18" customHeight="1">
      <c r="A20" s="87"/>
      <c r="B20" s="90"/>
      <c r="C20" s="171"/>
      <c r="D20" s="428" t="s">
        <v>323</v>
      </c>
      <c r="E20" s="424"/>
      <c r="F20" s="45"/>
      <c r="G20" s="43"/>
      <c r="H20" s="44"/>
      <c r="I20" s="45">
        <f>ROUND(H20*1,-1)</f>
        <v>0</v>
      </c>
      <c r="J20" s="419" t="s">
        <v>493</v>
      </c>
      <c r="K20" s="89">
        <v>20</v>
      </c>
      <c r="L20" s="45"/>
      <c r="M20" s="270" t="s">
        <v>368</v>
      </c>
      <c r="N20" s="44">
        <v>1200</v>
      </c>
      <c r="O20" s="45"/>
    </row>
    <row r="21" spans="1:15" s="55" customFormat="1" ht="18" customHeight="1">
      <c r="A21" s="87"/>
      <c r="B21" s="90"/>
      <c r="C21" s="171"/>
      <c r="D21" s="431" t="s">
        <v>471</v>
      </c>
      <c r="E21" s="424"/>
      <c r="F21" s="171"/>
      <c r="G21" s="219"/>
      <c r="H21" s="93"/>
      <c r="I21" s="171"/>
      <c r="J21" s="409" t="s">
        <v>494</v>
      </c>
      <c r="K21" s="118">
        <v>50</v>
      </c>
      <c r="L21" s="45"/>
      <c r="M21" s="101" t="s">
        <v>82</v>
      </c>
      <c r="N21" s="93">
        <v>1000</v>
      </c>
      <c r="O21" s="45"/>
    </row>
    <row r="22" spans="1:15" s="55" customFormat="1" ht="18" customHeight="1">
      <c r="A22" s="87"/>
      <c r="B22" s="90"/>
      <c r="C22" s="171"/>
      <c r="D22" s="43"/>
      <c r="E22" s="44"/>
      <c r="F22" s="111"/>
      <c r="G22" s="43"/>
      <c r="H22" s="44"/>
      <c r="I22" s="111"/>
      <c r="J22" s="123" t="s">
        <v>495</v>
      </c>
      <c r="K22" s="118">
        <v>160</v>
      </c>
      <c r="L22" s="45"/>
      <c r="M22" s="123" t="s">
        <v>366</v>
      </c>
      <c r="N22" s="93">
        <v>780</v>
      </c>
      <c r="O22" s="45"/>
    </row>
    <row r="23" spans="1:15" s="55" customFormat="1" ht="18" customHeight="1">
      <c r="A23" s="87"/>
      <c r="B23" s="90"/>
      <c r="C23" s="171"/>
      <c r="D23" s="43"/>
      <c r="E23" s="44"/>
      <c r="F23" s="111"/>
      <c r="G23" s="43"/>
      <c r="H23" s="44"/>
      <c r="I23" s="111"/>
      <c r="J23" s="219" t="s">
        <v>496</v>
      </c>
      <c r="K23" s="413">
        <v>30</v>
      </c>
      <c r="L23" s="45"/>
      <c r="M23" s="266"/>
      <c r="N23" s="44"/>
      <c r="O23" s="45"/>
    </row>
    <row r="24" spans="1:15" s="55" customFormat="1" ht="18" customHeight="1">
      <c r="A24" s="87"/>
      <c r="B24" s="90"/>
      <c r="C24" s="171"/>
      <c r="D24" s="97"/>
      <c r="E24" s="98"/>
      <c r="F24" s="176"/>
      <c r="G24" s="97"/>
      <c r="H24" s="98"/>
      <c r="I24" s="176"/>
      <c r="J24" s="415"/>
      <c r="K24" s="413"/>
      <c r="L24" s="410"/>
      <c r="M24" s="355"/>
      <c r="N24" s="98"/>
      <c r="O24" s="176"/>
    </row>
    <row r="25" spans="1:15" s="55" customFormat="1" ht="18" customHeight="1">
      <c r="A25" s="87"/>
      <c r="B25" s="90"/>
      <c r="C25" s="171"/>
      <c r="D25" s="342" t="s">
        <v>448</v>
      </c>
      <c r="E25" s="354">
        <f>SUM(E20:E24)</f>
        <v>0</v>
      </c>
      <c r="F25" s="351">
        <f>SUM(F20:F24)</f>
        <v>0</v>
      </c>
      <c r="G25" s="342" t="s">
        <v>448</v>
      </c>
      <c r="H25" s="354">
        <f>SUM(H20:H24)</f>
        <v>0</v>
      </c>
      <c r="I25" s="351">
        <f>SUM(I20:I24)</f>
        <v>0</v>
      </c>
      <c r="J25" s="103"/>
      <c r="K25" s="107"/>
      <c r="L25" s="174"/>
      <c r="M25" s="342" t="s">
        <v>448</v>
      </c>
      <c r="N25" s="354">
        <f>SUM(N20:N24)</f>
        <v>2980</v>
      </c>
      <c r="O25" s="351">
        <f>SUM(O20:O24)</f>
        <v>0</v>
      </c>
    </row>
    <row r="26" spans="1:15" s="55" customFormat="1" ht="18" customHeight="1">
      <c r="A26" s="97"/>
      <c r="B26" s="96"/>
      <c r="C26" s="176"/>
      <c r="D26" s="177"/>
      <c r="E26" s="178"/>
      <c r="F26" s="176"/>
      <c r="G26" s="97"/>
      <c r="H26" s="98"/>
      <c r="I26" s="176"/>
      <c r="J26" s="100"/>
      <c r="K26" s="179"/>
      <c r="L26" s="180"/>
      <c r="M26" s="248"/>
      <c r="N26" s="102"/>
      <c r="O26" s="117"/>
    </row>
    <row r="27" spans="1:15" s="55" customFormat="1" ht="18" customHeight="1" thickBot="1">
      <c r="A27" s="334" t="s">
        <v>23</v>
      </c>
      <c r="B27" s="108">
        <f>SUM(B9:B26)</f>
        <v>2510</v>
      </c>
      <c r="C27" s="157">
        <f>SUM(C9:C26)</f>
        <v>0</v>
      </c>
      <c r="D27" s="334" t="s">
        <v>23</v>
      </c>
      <c r="E27" s="108">
        <f>SUM(E18,E25)</f>
        <v>1680</v>
      </c>
      <c r="F27" s="157">
        <f>SUM(F18,F25)</f>
        <v>0</v>
      </c>
      <c r="G27" s="334" t="s">
        <v>349</v>
      </c>
      <c r="H27" s="108">
        <f>SUM(H18,H25)</f>
        <v>3090</v>
      </c>
      <c r="I27" s="157">
        <f>SUM(I18,I25)</f>
        <v>0</v>
      </c>
      <c r="J27" s="334" t="s">
        <v>23</v>
      </c>
      <c r="K27" s="108">
        <f>SUM(K20:K26)</f>
        <v>260</v>
      </c>
      <c r="L27" s="129">
        <f>SUM(L20:L26)</f>
        <v>0</v>
      </c>
      <c r="M27" s="334" t="s">
        <v>23</v>
      </c>
      <c r="N27" s="108">
        <f>SUM(N18,N25)</f>
        <v>9170</v>
      </c>
      <c r="O27" s="157">
        <f>SUM(O18,O25)</f>
        <v>0</v>
      </c>
    </row>
    <row r="28" s="55" customFormat="1" ht="15" customHeight="1" thickBot="1">
      <c r="M28" s="158"/>
    </row>
    <row r="29" spans="1:15" s="1" customFormat="1" ht="17.25" customHeight="1" thickBot="1">
      <c r="A29" s="68" t="s">
        <v>510</v>
      </c>
      <c r="B29" s="69"/>
      <c r="C29" s="70" t="s">
        <v>195</v>
      </c>
      <c r="D29" s="71" t="s">
        <v>90</v>
      </c>
      <c r="E29" s="72"/>
      <c r="F29" s="131" t="s">
        <v>1</v>
      </c>
      <c r="G29" s="132">
        <f>B53+E53+H53+K41+K53+N53</f>
        <v>24100</v>
      </c>
      <c r="H29" s="75" t="s">
        <v>2</v>
      </c>
      <c r="I29" s="76">
        <f>C53+F53+I53+L41+L53+O53</f>
        <v>0</v>
      </c>
      <c r="K29" s="316"/>
      <c r="L29" s="159"/>
      <c r="M29" s="160"/>
      <c r="N29" s="161"/>
      <c r="O29" s="161"/>
    </row>
    <row r="30" spans="1:15" s="55" customFormat="1" ht="5.25" customHeight="1" thickBo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s="55" customFormat="1" ht="18" customHeight="1">
      <c r="A31" s="47" t="s">
        <v>241</v>
      </c>
      <c r="B31" s="48"/>
      <c r="C31" s="52"/>
      <c r="D31" s="48" t="s">
        <v>242</v>
      </c>
      <c r="E31" s="48"/>
      <c r="F31" s="52"/>
      <c r="G31" s="48" t="s">
        <v>243</v>
      </c>
      <c r="H31" s="48"/>
      <c r="I31" s="52"/>
      <c r="J31" s="48" t="s">
        <v>215</v>
      </c>
      <c r="K31" s="48"/>
      <c r="L31" s="52"/>
      <c r="M31" s="48" t="s">
        <v>245</v>
      </c>
      <c r="N31" s="48"/>
      <c r="O31" s="52"/>
    </row>
    <row r="32" spans="1:15" s="1" customFormat="1" ht="15" customHeight="1">
      <c r="A32" s="82" t="s">
        <v>3</v>
      </c>
      <c r="B32" s="173" t="s">
        <v>327</v>
      </c>
      <c r="C32" s="84" t="s">
        <v>326</v>
      </c>
      <c r="D32" s="133" t="s">
        <v>3</v>
      </c>
      <c r="E32" s="134" t="s">
        <v>327</v>
      </c>
      <c r="F32" s="84" t="s">
        <v>326</v>
      </c>
      <c r="G32" s="82" t="s">
        <v>3</v>
      </c>
      <c r="H32" s="173" t="s">
        <v>327</v>
      </c>
      <c r="I32" s="84" t="s">
        <v>326</v>
      </c>
      <c r="J32" s="133" t="s">
        <v>3</v>
      </c>
      <c r="K32" s="134" t="s">
        <v>327</v>
      </c>
      <c r="L32" s="84" t="s">
        <v>326</v>
      </c>
      <c r="M32" s="182" t="s">
        <v>3</v>
      </c>
      <c r="N32" s="173" t="s">
        <v>327</v>
      </c>
      <c r="O32" s="84" t="s">
        <v>326</v>
      </c>
    </row>
    <row r="33" spans="1:15" s="1" customFormat="1" ht="17.25" customHeight="1">
      <c r="A33" s="169" t="s">
        <v>358</v>
      </c>
      <c r="B33" s="353"/>
      <c r="C33" s="170"/>
      <c r="D33" s="169" t="s">
        <v>358</v>
      </c>
      <c r="E33" s="353"/>
      <c r="F33" s="170"/>
      <c r="G33" s="169" t="s">
        <v>358</v>
      </c>
      <c r="H33" s="353"/>
      <c r="I33" s="170"/>
      <c r="J33" s="169" t="s">
        <v>358</v>
      </c>
      <c r="K33" s="358"/>
      <c r="L33" s="183"/>
      <c r="M33" s="169" t="s">
        <v>358</v>
      </c>
      <c r="N33" s="353"/>
      <c r="O33" s="170"/>
    </row>
    <row r="34" spans="1:15" s="55" customFormat="1" ht="18" customHeight="1">
      <c r="A34" s="43" t="s">
        <v>91</v>
      </c>
      <c r="B34" s="85">
        <v>900</v>
      </c>
      <c r="C34" s="45"/>
      <c r="D34" s="43" t="s">
        <v>91</v>
      </c>
      <c r="E34" s="44">
        <v>670</v>
      </c>
      <c r="F34" s="45"/>
      <c r="G34" s="43" t="s">
        <v>92</v>
      </c>
      <c r="H34" s="44">
        <v>1150</v>
      </c>
      <c r="I34" s="45"/>
      <c r="J34" s="88" t="s">
        <v>93</v>
      </c>
      <c r="K34" s="44">
        <v>360</v>
      </c>
      <c r="L34" s="45"/>
      <c r="M34" s="88" t="s">
        <v>97</v>
      </c>
      <c r="N34" s="44">
        <v>1090</v>
      </c>
      <c r="O34" s="45"/>
    </row>
    <row r="35" spans="1:15" s="55" customFormat="1" ht="18" customHeight="1">
      <c r="A35" s="43" t="s">
        <v>94</v>
      </c>
      <c r="B35" s="85">
        <v>800</v>
      </c>
      <c r="C35" s="45"/>
      <c r="D35" s="43" t="s">
        <v>92</v>
      </c>
      <c r="E35" s="44">
        <v>2000</v>
      </c>
      <c r="F35" s="45"/>
      <c r="G35" s="265" t="s">
        <v>226</v>
      </c>
      <c r="H35" s="44">
        <v>1550</v>
      </c>
      <c r="I35" s="45"/>
      <c r="J35" s="88" t="s">
        <v>95</v>
      </c>
      <c r="K35" s="89">
        <v>110</v>
      </c>
      <c r="L35" s="45"/>
      <c r="M35" s="268" t="s">
        <v>372</v>
      </c>
      <c r="N35" s="44">
        <v>1460</v>
      </c>
      <c r="O35" s="45"/>
    </row>
    <row r="36" spans="1:15" s="55" customFormat="1" ht="18" customHeight="1">
      <c r="A36" s="43" t="s">
        <v>96</v>
      </c>
      <c r="B36" s="85">
        <v>600</v>
      </c>
      <c r="C36" s="45"/>
      <c r="D36" s="43" t="s">
        <v>96</v>
      </c>
      <c r="E36" s="44">
        <v>670</v>
      </c>
      <c r="F36" s="45"/>
      <c r="G36" s="43" t="s">
        <v>216</v>
      </c>
      <c r="H36" s="93">
        <v>2200</v>
      </c>
      <c r="I36" s="45"/>
      <c r="J36" s="88"/>
      <c r="K36" s="89"/>
      <c r="L36" s="45"/>
      <c r="M36" s="88" t="s">
        <v>95</v>
      </c>
      <c r="N36" s="44">
        <v>1150</v>
      </c>
      <c r="O36" s="45"/>
    </row>
    <row r="37" spans="1:15" s="55" customFormat="1" ht="18" customHeight="1">
      <c r="A37" s="43" t="s">
        <v>98</v>
      </c>
      <c r="B37" s="85">
        <v>60</v>
      </c>
      <c r="C37" s="45"/>
      <c r="D37" s="43" t="s">
        <v>98</v>
      </c>
      <c r="E37" s="44">
        <v>370</v>
      </c>
      <c r="F37" s="45"/>
      <c r="G37" s="43" t="s">
        <v>321</v>
      </c>
      <c r="H37" s="44">
        <v>100</v>
      </c>
      <c r="I37" s="45"/>
      <c r="J37" s="88"/>
      <c r="K37" s="89"/>
      <c r="L37" s="45"/>
      <c r="M37" s="88" t="s">
        <v>376</v>
      </c>
      <c r="N37" s="93">
        <v>700</v>
      </c>
      <c r="O37" s="45"/>
    </row>
    <row r="38" spans="1:15" s="55" customFormat="1" ht="18" customHeight="1">
      <c r="A38" s="43" t="s">
        <v>95</v>
      </c>
      <c r="B38" s="85">
        <v>750</v>
      </c>
      <c r="C38" s="45"/>
      <c r="D38" s="43" t="s">
        <v>95</v>
      </c>
      <c r="E38" s="44">
        <v>740</v>
      </c>
      <c r="F38" s="45"/>
      <c r="G38" s="43"/>
      <c r="H38" s="44"/>
      <c r="I38" s="45"/>
      <c r="J38" s="88"/>
      <c r="K38" s="89"/>
      <c r="L38" s="45"/>
      <c r="M38" s="88" t="s">
        <v>101</v>
      </c>
      <c r="N38" s="44">
        <v>1250</v>
      </c>
      <c r="O38" s="45"/>
    </row>
    <row r="39" spans="1:15" s="55" customFormat="1" ht="18" customHeight="1">
      <c r="A39" s="43" t="s">
        <v>99</v>
      </c>
      <c r="B39" s="85">
        <v>280</v>
      </c>
      <c r="C39" s="45"/>
      <c r="D39" s="43" t="s">
        <v>100</v>
      </c>
      <c r="E39" s="44">
        <v>390</v>
      </c>
      <c r="F39" s="45"/>
      <c r="G39" s="43"/>
      <c r="H39" s="44"/>
      <c r="I39" s="45"/>
      <c r="J39" s="88"/>
      <c r="K39" s="89"/>
      <c r="L39" s="45"/>
      <c r="M39" s="88"/>
      <c r="N39" s="44"/>
      <c r="O39" s="45"/>
    </row>
    <row r="40" spans="1:15" s="55" customFormat="1" ht="18" customHeight="1">
      <c r="A40" s="46"/>
      <c r="B40" s="127">
        <v>0</v>
      </c>
      <c r="C40" s="45"/>
      <c r="D40" s="361"/>
      <c r="E40" s="102"/>
      <c r="F40" s="45"/>
      <c r="G40" s="46"/>
      <c r="H40" s="102"/>
      <c r="I40" s="45"/>
      <c r="J40" s="88"/>
      <c r="K40" s="89"/>
      <c r="L40" s="45"/>
      <c r="M40" s="362"/>
      <c r="N40" s="102"/>
      <c r="O40" s="45"/>
    </row>
    <row r="41" spans="1:16" s="55" customFormat="1" ht="18" customHeight="1" thickBot="1">
      <c r="A41" s="342" t="s">
        <v>448</v>
      </c>
      <c r="B41" s="354">
        <f>SUM(B34:B40)</f>
        <v>3390</v>
      </c>
      <c r="C41" s="351">
        <f>SUM(C34:C40)</f>
        <v>0</v>
      </c>
      <c r="D41" s="342" t="s">
        <v>448</v>
      </c>
      <c r="E41" s="354">
        <f>SUM(E34:E40)</f>
        <v>4840</v>
      </c>
      <c r="F41" s="351">
        <f>SUM(F34:F40)</f>
        <v>0</v>
      </c>
      <c r="G41" s="342" t="s">
        <v>448</v>
      </c>
      <c r="H41" s="354">
        <f>SUM(H34:H40)</f>
        <v>5000</v>
      </c>
      <c r="I41" s="351">
        <f>SUM(I34:I40)</f>
        <v>0</v>
      </c>
      <c r="J41" s="334" t="s">
        <v>23</v>
      </c>
      <c r="K41" s="108">
        <f>SUM(K34:K40)</f>
        <v>470</v>
      </c>
      <c r="L41" s="157">
        <f>SUM(L34:L40)</f>
        <v>0</v>
      </c>
      <c r="M41" s="342" t="s">
        <v>448</v>
      </c>
      <c r="N41" s="354">
        <f>SUM(N34:N40)</f>
        <v>5650</v>
      </c>
      <c r="O41" s="351">
        <f>SUM(O34:O40)</f>
        <v>0</v>
      </c>
      <c r="P41" s="185"/>
    </row>
    <row r="42" spans="1:16" s="55" customFormat="1" ht="18" customHeight="1">
      <c r="A42" s="103" t="s">
        <v>338</v>
      </c>
      <c r="B42" s="175"/>
      <c r="C42" s="171"/>
      <c r="D42" s="103" t="s">
        <v>338</v>
      </c>
      <c r="E42" s="175"/>
      <c r="F42" s="171"/>
      <c r="G42" s="103" t="s">
        <v>338</v>
      </c>
      <c r="H42" s="175"/>
      <c r="I42" s="171"/>
      <c r="J42" s="47" t="s">
        <v>295</v>
      </c>
      <c r="K42" s="48"/>
      <c r="L42" s="52"/>
      <c r="M42" s="103" t="s">
        <v>338</v>
      </c>
      <c r="N42" s="175"/>
      <c r="O42" s="171"/>
      <c r="P42" s="185"/>
    </row>
    <row r="43" spans="1:15" s="55" customFormat="1" ht="18" customHeight="1">
      <c r="A43" s="459" t="s">
        <v>74</v>
      </c>
      <c r="B43" s="85">
        <v>0</v>
      </c>
      <c r="C43" s="45"/>
      <c r="D43" s="43" t="s">
        <v>75</v>
      </c>
      <c r="E43" s="44">
        <v>140</v>
      </c>
      <c r="F43" s="45"/>
      <c r="G43" s="43" t="s">
        <v>75</v>
      </c>
      <c r="H43" s="93">
        <v>320</v>
      </c>
      <c r="I43" s="45"/>
      <c r="J43" s="82" t="s">
        <v>3</v>
      </c>
      <c r="K43" s="173" t="s">
        <v>327</v>
      </c>
      <c r="L43" s="84" t="s">
        <v>326</v>
      </c>
      <c r="M43" s="88" t="s">
        <v>76</v>
      </c>
      <c r="N43" s="44">
        <v>580</v>
      </c>
      <c r="O43" s="45"/>
    </row>
    <row r="44" spans="1:15" s="55" customFormat="1" ht="18" customHeight="1">
      <c r="A44" s="43"/>
      <c r="B44" s="85"/>
      <c r="C44" s="45"/>
      <c r="D44" s="43"/>
      <c r="E44" s="44"/>
      <c r="F44" s="45">
        <f>ROUND(E44*1,-1)</f>
        <v>0</v>
      </c>
      <c r="G44" s="43" t="s">
        <v>77</v>
      </c>
      <c r="H44" s="44">
        <v>40</v>
      </c>
      <c r="I44" s="45"/>
      <c r="J44" s="169" t="s">
        <v>358</v>
      </c>
      <c r="K44" s="357"/>
      <c r="L44" s="183"/>
      <c r="M44" s="88" t="s">
        <v>78</v>
      </c>
      <c r="N44" s="44">
        <v>440</v>
      </c>
      <c r="O44" s="45"/>
    </row>
    <row r="45" spans="1:15" s="55" customFormat="1" ht="18" customHeight="1">
      <c r="A45" s="43"/>
      <c r="B45" s="85"/>
      <c r="C45" s="45"/>
      <c r="D45" s="43"/>
      <c r="E45" s="44"/>
      <c r="F45" s="45">
        <f>ROUND(E45*1,-1)</f>
        <v>0</v>
      </c>
      <c r="G45" s="43"/>
      <c r="H45" s="44"/>
      <c r="I45" s="45"/>
      <c r="J45" s="268" t="s">
        <v>310</v>
      </c>
      <c r="K45" s="93">
        <v>150</v>
      </c>
      <c r="L45" s="45"/>
      <c r="M45" s="455" t="s">
        <v>79</v>
      </c>
      <c r="N45" s="44">
        <v>750</v>
      </c>
      <c r="O45" s="45"/>
    </row>
    <row r="46" spans="1:15" s="55" customFormat="1" ht="18" customHeight="1">
      <c r="A46" s="43"/>
      <c r="B46" s="85"/>
      <c r="C46" s="45"/>
      <c r="D46" s="43"/>
      <c r="E46" s="44"/>
      <c r="F46" s="45"/>
      <c r="G46" s="43"/>
      <c r="H46" s="44"/>
      <c r="I46" s="45"/>
      <c r="J46" s="419" t="s">
        <v>311</v>
      </c>
      <c r="K46" s="89">
        <v>70</v>
      </c>
      <c r="L46" s="45"/>
      <c r="M46" s="88" t="s">
        <v>80</v>
      </c>
      <c r="N46" s="44">
        <v>350</v>
      </c>
      <c r="O46" s="45"/>
    </row>
    <row r="47" spans="1:15" s="55" customFormat="1" ht="18" customHeight="1">
      <c r="A47" s="43"/>
      <c r="B47" s="85"/>
      <c r="C47" s="45"/>
      <c r="D47" s="43"/>
      <c r="E47" s="44"/>
      <c r="F47" s="45"/>
      <c r="G47" s="43"/>
      <c r="H47" s="44"/>
      <c r="I47" s="45"/>
      <c r="J47" s="419" t="s">
        <v>475</v>
      </c>
      <c r="K47" s="89">
        <v>70</v>
      </c>
      <c r="L47" s="45"/>
      <c r="M47" s="268" t="s">
        <v>379</v>
      </c>
      <c r="N47" s="44">
        <v>980</v>
      </c>
      <c r="O47" s="45"/>
    </row>
    <row r="48" spans="1:15" s="55" customFormat="1" ht="18" customHeight="1">
      <c r="A48" s="43"/>
      <c r="B48" s="85"/>
      <c r="C48" s="45"/>
      <c r="D48" s="43"/>
      <c r="E48" s="44"/>
      <c r="F48" s="45"/>
      <c r="G48" s="43"/>
      <c r="H48" s="44"/>
      <c r="I48" s="45"/>
      <c r="J48" s="88" t="s">
        <v>308</v>
      </c>
      <c r="K48" s="89">
        <v>60</v>
      </c>
      <c r="L48" s="45"/>
      <c r="M48" s="88" t="s">
        <v>81</v>
      </c>
      <c r="N48" s="44">
        <v>650</v>
      </c>
      <c r="O48" s="45"/>
    </row>
    <row r="49" spans="1:15" s="55" customFormat="1" ht="18" customHeight="1">
      <c r="A49" s="43"/>
      <c r="B49" s="85"/>
      <c r="C49" s="45"/>
      <c r="D49" s="43"/>
      <c r="E49" s="44"/>
      <c r="F49" s="171"/>
      <c r="G49" s="43"/>
      <c r="H49" s="44"/>
      <c r="I49" s="171"/>
      <c r="J49" s="88" t="s">
        <v>309</v>
      </c>
      <c r="K49" s="89">
        <v>80</v>
      </c>
      <c r="L49" s="45"/>
      <c r="M49" s="43"/>
      <c r="N49" s="44"/>
      <c r="O49" s="45"/>
    </row>
    <row r="50" spans="1:15" s="55" customFormat="1" ht="18" customHeight="1">
      <c r="A50" s="46"/>
      <c r="B50" s="127"/>
      <c r="C50" s="176"/>
      <c r="D50" s="46"/>
      <c r="E50" s="102"/>
      <c r="F50" s="176"/>
      <c r="G50" s="46"/>
      <c r="H50" s="102"/>
      <c r="I50" s="176"/>
      <c r="J50" s="297" t="s">
        <v>468</v>
      </c>
      <c r="K50" s="44">
        <v>70</v>
      </c>
      <c r="L50" s="45"/>
      <c r="M50" s="359"/>
      <c r="N50" s="102"/>
      <c r="O50" s="117"/>
    </row>
    <row r="51" spans="1:15" s="55" customFormat="1" ht="18" customHeight="1">
      <c r="A51" s="342" t="s">
        <v>448</v>
      </c>
      <c r="B51" s="354">
        <f>SUM(B43:B50)</f>
        <v>0</v>
      </c>
      <c r="C51" s="351">
        <f>SUM(C43:C50)</f>
        <v>0</v>
      </c>
      <c r="D51" s="342" t="s">
        <v>448</v>
      </c>
      <c r="E51" s="354">
        <f>SUM(E43:E50)</f>
        <v>140</v>
      </c>
      <c r="F51" s="351">
        <f>SUM(F43:F50)</f>
        <v>0</v>
      </c>
      <c r="G51" s="342" t="s">
        <v>448</v>
      </c>
      <c r="H51" s="354">
        <f>SUM(H43:H50)</f>
        <v>360</v>
      </c>
      <c r="I51" s="351">
        <f>SUM(I43:I50)</f>
        <v>0</v>
      </c>
      <c r="J51" s="43"/>
      <c r="K51" s="44"/>
      <c r="L51" s="45"/>
      <c r="M51" s="342" t="s">
        <v>448</v>
      </c>
      <c r="N51" s="354">
        <f>SUM(N43:N50)</f>
        <v>3750</v>
      </c>
      <c r="O51" s="351">
        <f>SUM(O43:O50)</f>
        <v>0</v>
      </c>
    </row>
    <row r="52" spans="1:15" s="55" customFormat="1" ht="18" customHeight="1">
      <c r="A52" s="46"/>
      <c r="B52" s="127"/>
      <c r="C52" s="176"/>
      <c r="D52" s="97"/>
      <c r="E52" s="187"/>
      <c r="F52" s="176"/>
      <c r="G52" s="125"/>
      <c r="H52" s="98"/>
      <c r="I52" s="176"/>
      <c r="J52" s="181"/>
      <c r="K52" s="102"/>
      <c r="L52" s="188"/>
      <c r="M52" s="122"/>
      <c r="N52" s="102"/>
      <c r="O52" s="117"/>
    </row>
    <row r="53" spans="1:15" s="55" customFormat="1" ht="18" customHeight="1" thickBot="1">
      <c r="A53" s="334" t="s">
        <v>23</v>
      </c>
      <c r="B53" s="108">
        <f>SUM(B41,B51)</f>
        <v>3390</v>
      </c>
      <c r="C53" s="157">
        <f>SUM(C41,C51)</f>
        <v>0</v>
      </c>
      <c r="D53" s="334" t="s">
        <v>23</v>
      </c>
      <c r="E53" s="108">
        <f>SUM(E41,E51)</f>
        <v>4980</v>
      </c>
      <c r="F53" s="157">
        <f>SUM(F41,F51)</f>
        <v>0</v>
      </c>
      <c r="G53" s="334" t="s">
        <v>23</v>
      </c>
      <c r="H53" s="108">
        <f>H41+H51</f>
        <v>5360</v>
      </c>
      <c r="I53" s="157">
        <f>I41+I51</f>
        <v>0</v>
      </c>
      <c r="J53" s="334" t="s">
        <v>23</v>
      </c>
      <c r="K53" s="108">
        <f>SUM(K45:K52)</f>
        <v>500</v>
      </c>
      <c r="L53" s="189">
        <f>SUM(L45:L52)</f>
        <v>0</v>
      </c>
      <c r="M53" s="334" t="s">
        <v>23</v>
      </c>
      <c r="N53" s="108">
        <f>SUM(N41,N51)</f>
        <v>9400</v>
      </c>
      <c r="O53" s="157">
        <f>SUM(O41,O51)</f>
        <v>0</v>
      </c>
    </row>
    <row r="54" s="55" customFormat="1" ht="15" customHeight="1" thickBot="1">
      <c r="M54" s="158"/>
    </row>
    <row r="55" spans="1:15" s="1" customFormat="1" ht="17.25" customHeight="1" thickBot="1">
      <c r="A55" s="68" t="s">
        <v>516</v>
      </c>
      <c r="B55" s="69"/>
      <c r="C55" s="70" t="s">
        <v>196</v>
      </c>
      <c r="D55" s="71" t="s">
        <v>102</v>
      </c>
      <c r="E55" s="72"/>
      <c r="F55" s="131" t="s">
        <v>1</v>
      </c>
      <c r="G55" s="132">
        <f>SUM(B73,E73,H73,K65,K73,N73)</f>
        <v>8410</v>
      </c>
      <c r="H55" s="75" t="s">
        <v>2</v>
      </c>
      <c r="I55" s="76">
        <f>SUM(C73,F73,I73,L65,L73,O73)</f>
        <v>0</v>
      </c>
      <c r="J55" s="77"/>
      <c r="K55" s="304"/>
      <c r="L55" s="305"/>
      <c r="M55" s="305"/>
      <c r="N55" s="305"/>
      <c r="O55" s="305"/>
    </row>
    <row r="56" spans="1:15" s="55" customFormat="1" ht="5.25" customHeight="1" thickBo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s="55" customFormat="1" ht="18" customHeight="1">
      <c r="A57" s="47" t="s">
        <v>246</v>
      </c>
      <c r="B57" s="48"/>
      <c r="C57" s="52"/>
      <c r="D57" s="48" t="s">
        <v>247</v>
      </c>
      <c r="E57" s="48"/>
      <c r="F57" s="52"/>
      <c r="G57" s="47" t="s">
        <v>248</v>
      </c>
      <c r="H57" s="48"/>
      <c r="I57" s="52"/>
      <c r="J57" s="48" t="s">
        <v>215</v>
      </c>
      <c r="K57" s="200"/>
      <c r="L57" s="201"/>
      <c r="M57" s="48" t="s">
        <v>250</v>
      </c>
      <c r="N57" s="48"/>
      <c r="O57" s="52"/>
    </row>
    <row r="58" spans="1:15" s="1" customFormat="1" ht="15" customHeight="1">
      <c r="A58" s="82" t="s">
        <v>3</v>
      </c>
      <c r="B58" s="83" t="s">
        <v>327</v>
      </c>
      <c r="C58" s="84" t="s">
        <v>326</v>
      </c>
      <c r="D58" s="82" t="s">
        <v>3</v>
      </c>
      <c r="E58" s="83" t="s">
        <v>327</v>
      </c>
      <c r="F58" s="190" t="s">
        <v>326</v>
      </c>
      <c r="G58" s="182" t="s">
        <v>3</v>
      </c>
      <c r="H58" s="173" t="s">
        <v>327</v>
      </c>
      <c r="I58" s="191" t="s">
        <v>326</v>
      </c>
      <c r="J58" s="182" t="s">
        <v>3</v>
      </c>
      <c r="K58" s="83" t="s">
        <v>327</v>
      </c>
      <c r="L58" s="191" t="s">
        <v>326</v>
      </c>
      <c r="M58" s="182" t="s">
        <v>3</v>
      </c>
      <c r="N58" s="173" t="s">
        <v>327</v>
      </c>
      <c r="O58" s="84" t="s">
        <v>326</v>
      </c>
    </row>
    <row r="59" spans="1:15" s="1" customFormat="1" ht="18.75" customHeight="1">
      <c r="A59" s="169" t="s">
        <v>357</v>
      </c>
      <c r="B59" s="353"/>
      <c r="C59" s="170"/>
      <c r="D59" s="169" t="s">
        <v>357</v>
      </c>
      <c r="E59" s="353"/>
      <c r="F59" s="170"/>
      <c r="G59" s="169" t="s">
        <v>357</v>
      </c>
      <c r="H59" s="353"/>
      <c r="I59" s="170"/>
      <c r="J59" s="169" t="s">
        <v>357</v>
      </c>
      <c r="K59" s="353"/>
      <c r="L59" s="170"/>
      <c r="M59" s="169" t="s">
        <v>357</v>
      </c>
      <c r="N59" s="353"/>
      <c r="O59" s="170"/>
    </row>
    <row r="60" spans="1:15" s="55" customFormat="1" ht="18" customHeight="1">
      <c r="A60" s="124" t="s">
        <v>103</v>
      </c>
      <c r="B60" s="90">
        <v>190</v>
      </c>
      <c r="C60" s="45"/>
      <c r="D60" s="87" t="s">
        <v>458</v>
      </c>
      <c r="E60" s="93">
        <v>730</v>
      </c>
      <c r="F60" s="45"/>
      <c r="G60" s="283" t="s">
        <v>104</v>
      </c>
      <c r="H60" s="93">
        <v>1700</v>
      </c>
      <c r="I60" s="45"/>
      <c r="J60" s="482" t="s">
        <v>103</v>
      </c>
      <c r="K60" s="93">
        <v>420</v>
      </c>
      <c r="L60" s="45"/>
      <c r="M60" s="283" t="s">
        <v>105</v>
      </c>
      <c r="N60" s="93">
        <v>440</v>
      </c>
      <c r="O60" s="45"/>
    </row>
    <row r="61" spans="1:15" s="55" customFormat="1" ht="18" customHeight="1">
      <c r="A61" s="100"/>
      <c r="B61" s="172"/>
      <c r="C61" s="45"/>
      <c r="D61" s="124"/>
      <c r="E61" s="363"/>
      <c r="F61" s="45"/>
      <c r="G61" s="124"/>
      <c r="H61" s="93"/>
      <c r="I61" s="45"/>
      <c r="J61" s="101"/>
      <c r="K61" s="118"/>
      <c r="L61" s="45"/>
      <c r="M61" s="283" t="s">
        <v>106</v>
      </c>
      <c r="N61" s="93">
        <v>450</v>
      </c>
      <c r="O61" s="45"/>
    </row>
    <row r="62" spans="1:15" s="55" customFormat="1" ht="18" customHeight="1">
      <c r="A62" s="87"/>
      <c r="B62" s="90"/>
      <c r="C62" s="45"/>
      <c r="D62" s="124"/>
      <c r="E62" s="363"/>
      <c r="F62" s="45"/>
      <c r="G62" s="124"/>
      <c r="H62" s="93"/>
      <c r="I62" s="45"/>
      <c r="J62" s="101"/>
      <c r="K62" s="118"/>
      <c r="L62" s="45"/>
      <c r="M62" s="282" t="s">
        <v>431</v>
      </c>
      <c r="N62" s="93">
        <v>2300</v>
      </c>
      <c r="O62" s="45"/>
    </row>
    <row r="63" spans="1:15" s="55" customFormat="1" ht="18" customHeight="1">
      <c r="A63" s="103"/>
      <c r="B63" s="192"/>
      <c r="C63" s="45"/>
      <c r="D63" s="124"/>
      <c r="E63" s="363"/>
      <c r="F63" s="45"/>
      <c r="G63" s="124"/>
      <c r="H63" s="93"/>
      <c r="I63" s="45"/>
      <c r="J63" s="43"/>
      <c r="K63" s="118"/>
      <c r="L63" s="45"/>
      <c r="M63" s="43"/>
      <c r="N63" s="302"/>
      <c r="O63" s="45">
        <f>ROUND(N63*1,-1)</f>
        <v>0</v>
      </c>
    </row>
    <row r="64" spans="1:15" s="55" customFormat="1" ht="18" customHeight="1">
      <c r="A64" s="103"/>
      <c r="B64" s="192"/>
      <c r="C64" s="45"/>
      <c r="D64" s="125"/>
      <c r="E64" s="98"/>
      <c r="F64" s="188"/>
      <c r="G64" s="125"/>
      <c r="H64" s="102"/>
      <c r="I64" s="196"/>
      <c r="J64" s="284"/>
      <c r="K64" s="340"/>
      <c r="L64" s="188"/>
      <c r="M64" s="181"/>
      <c r="N64" s="98"/>
      <c r="O64" s="176"/>
    </row>
    <row r="65" spans="1:15" s="55" customFormat="1" ht="18" customHeight="1" thickBot="1">
      <c r="A65" s="103"/>
      <c r="B65" s="192"/>
      <c r="C65" s="45"/>
      <c r="D65" s="342" t="s">
        <v>448</v>
      </c>
      <c r="E65" s="354">
        <f>SUM(E60:E64)</f>
        <v>730</v>
      </c>
      <c r="F65" s="366">
        <f>SUM(F60:F64)</f>
        <v>0</v>
      </c>
      <c r="G65" s="342" t="s">
        <v>448</v>
      </c>
      <c r="H65" s="354">
        <f>SUM(H60:H64)</f>
        <v>1700</v>
      </c>
      <c r="I65" s="366">
        <f>SUM(I60:I64)</f>
        <v>0</v>
      </c>
      <c r="J65" s="334" t="s">
        <v>23</v>
      </c>
      <c r="K65" s="352">
        <f>SUM(K60:K64)</f>
        <v>420</v>
      </c>
      <c r="L65" s="189">
        <f>SUM(L60:L64)</f>
        <v>0</v>
      </c>
      <c r="M65" s="342" t="s">
        <v>448</v>
      </c>
      <c r="N65" s="354">
        <f>SUM(N60:N64)</f>
        <v>3190</v>
      </c>
      <c r="O65" s="351">
        <f>SUM(O60:O64)</f>
        <v>0</v>
      </c>
    </row>
    <row r="66" spans="1:15" s="55" customFormat="1" ht="18" customHeight="1">
      <c r="A66" s="103"/>
      <c r="B66" s="192"/>
      <c r="C66" s="45"/>
      <c r="D66" s="103" t="s">
        <v>340</v>
      </c>
      <c r="E66" s="369"/>
      <c r="F66" s="171"/>
      <c r="G66" s="103" t="s">
        <v>340</v>
      </c>
      <c r="H66" s="175"/>
      <c r="I66" s="171"/>
      <c r="J66" s="47" t="s">
        <v>295</v>
      </c>
      <c r="K66" s="48"/>
      <c r="L66" s="52"/>
      <c r="M66" s="103" t="s">
        <v>340</v>
      </c>
      <c r="N66" s="175"/>
      <c r="O66" s="171"/>
    </row>
    <row r="67" spans="1:15" s="55" customFormat="1" ht="18" customHeight="1">
      <c r="A67" s="115"/>
      <c r="B67" s="195"/>
      <c r="C67" s="45"/>
      <c r="D67" s="431" t="s">
        <v>107</v>
      </c>
      <c r="E67" s="93">
        <v>0</v>
      </c>
      <c r="F67" s="45"/>
      <c r="G67" s="101" t="s">
        <v>107</v>
      </c>
      <c r="H67" s="93">
        <v>110</v>
      </c>
      <c r="I67" s="45"/>
      <c r="J67" s="182" t="s">
        <v>3</v>
      </c>
      <c r="K67" s="173" t="s">
        <v>327</v>
      </c>
      <c r="L67" s="191" t="s">
        <v>326</v>
      </c>
      <c r="M67" s="101" t="s">
        <v>108</v>
      </c>
      <c r="N67" s="93">
        <v>1070</v>
      </c>
      <c r="O67" s="45"/>
    </row>
    <row r="68" spans="1:15" s="55" customFormat="1" ht="18" customHeight="1">
      <c r="A68" s="115"/>
      <c r="B68" s="93"/>
      <c r="C68" s="45"/>
      <c r="D68" s="124"/>
      <c r="E68" s="93"/>
      <c r="F68" s="45"/>
      <c r="G68" s="101" t="s">
        <v>109</v>
      </c>
      <c r="H68" s="93">
        <v>50</v>
      </c>
      <c r="I68" s="45"/>
      <c r="J68" s="87" t="s">
        <v>459</v>
      </c>
      <c r="K68" s="413">
        <v>20</v>
      </c>
      <c r="L68" s="174"/>
      <c r="M68" s="461" t="s">
        <v>109</v>
      </c>
      <c r="N68" s="93">
        <v>930</v>
      </c>
      <c r="O68" s="45"/>
    </row>
    <row r="69" spans="1:15" s="55" customFormat="1" ht="18" customHeight="1">
      <c r="A69" s="197"/>
      <c r="B69" s="93"/>
      <c r="C69" s="45"/>
      <c r="D69" s="43"/>
      <c r="E69" s="93"/>
      <c r="F69" s="45"/>
      <c r="G69" s="88"/>
      <c r="H69" s="44"/>
      <c r="I69" s="45"/>
      <c r="J69" s="101"/>
      <c r="K69" s="118"/>
      <c r="L69" s="174"/>
      <c r="M69" s="329"/>
      <c r="N69" s="356"/>
      <c r="O69" s="45"/>
    </row>
    <row r="70" spans="1:15" s="55" customFormat="1" ht="18" customHeight="1">
      <c r="A70" s="197"/>
      <c r="B70" s="202"/>
      <c r="C70" s="171"/>
      <c r="D70" s="125"/>
      <c r="E70" s="198"/>
      <c r="F70" s="199"/>
      <c r="G70" s="125"/>
      <c r="H70" s="98"/>
      <c r="I70" s="368"/>
      <c r="J70" s="194"/>
      <c r="K70" s="93"/>
      <c r="L70" s="174"/>
      <c r="M70" s="284"/>
      <c r="N70" s="285"/>
      <c r="O70" s="176"/>
    </row>
    <row r="71" spans="1:15" s="55" customFormat="1" ht="18" customHeight="1">
      <c r="A71" s="197"/>
      <c r="B71" s="202"/>
      <c r="C71" s="171"/>
      <c r="D71" s="342" t="s">
        <v>448</v>
      </c>
      <c r="E71" s="354">
        <f>SUM(E67:E70)</f>
        <v>0</v>
      </c>
      <c r="F71" s="366">
        <f>SUM(F67:F70)</f>
        <v>0</v>
      </c>
      <c r="G71" s="342" t="s">
        <v>448</v>
      </c>
      <c r="H71" s="354">
        <f>SUM(H67:H70)</f>
        <v>160</v>
      </c>
      <c r="I71" s="366">
        <f>SUM(I67:I70)</f>
        <v>0</v>
      </c>
      <c r="J71" s="194"/>
      <c r="K71" s="93"/>
      <c r="L71" s="174"/>
      <c r="M71" s="342" t="s">
        <v>448</v>
      </c>
      <c r="N71" s="354">
        <f>SUM(N67:N70)</f>
        <v>2000</v>
      </c>
      <c r="O71" s="351">
        <f>SUM(O67:O70)</f>
        <v>0</v>
      </c>
    </row>
    <row r="72" spans="1:15" s="55" customFormat="1" ht="18" customHeight="1">
      <c r="A72" s="154"/>
      <c r="B72" s="203"/>
      <c r="C72" s="117"/>
      <c r="D72" s="364"/>
      <c r="E72" s="186"/>
      <c r="F72" s="180"/>
      <c r="G72" s="364"/>
      <c r="H72" s="186"/>
      <c r="I72" s="365"/>
      <c r="J72" s="204"/>
      <c r="K72" s="179"/>
      <c r="L72" s="180"/>
      <c r="M72" s="204"/>
      <c r="N72" s="186"/>
      <c r="O72" s="176"/>
    </row>
    <row r="73" spans="1:15" s="55" customFormat="1" ht="18" customHeight="1" thickBot="1">
      <c r="A73" s="360" t="s">
        <v>23</v>
      </c>
      <c r="B73" s="108">
        <f>SUM(B60:B71)</f>
        <v>190</v>
      </c>
      <c r="C73" s="157">
        <f>SUM(C60:C71)</f>
        <v>0</v>
      </c>
      <c r="D73" s="334" t="s">
        <v>23</v>
      </c>
      <c r="E73" s="108">
        <f>SUM(E65,E71)</f>
        <v>730</v>
      </c>
      <c r="F73" s="189">
        <f>SUM(F65,F71)</f>
        <v>0</v>
      </c>
      <c r="G73" s="334" t="s">
        <v>23</v>
      </c>
      <c r="H73" s="108">
        <f>SUM(H65,H71)</f>
        <v>1860</v>
      </c>
      <c r="I73" s="189">
        <f>SUM(I65,I71)</f>
        <v>0</v>
      </c>
      <c r="J73" s="367" t="s">
        <v>23</v>
      </c>
      <c r="K73" s="108">
        <f>SUM(K68:K72)</f>
        <v>20</v>
      </c>
      <c r="L73" s="189">
        <f>SUM(L68:L72)</f>
        <v>0</v>
      </c>
      <c r="M73" s="367" t="s">
        <v>23</v>
      </c>
      <c r="N73" s="108">
        <f>SUM(N65,N71)</f>
        <v>5190</v>
      </c>
      <c r="O73" s="157">
        <f>SUM(O65,O71)</f>
        <v>0</v>
      </c>
    </row>
    <row r="74" ht="15" customHeight="1"/>
  </sheetData>
  <sheetProtection/>
  <mergeCells count="1">
    <mergeCell ref="E2:G2"/>
  </mergeCells>
  <conditionalFormatting sqref="F20 O20:O23 O9:O15 L9 I9:I14 F9:F15 C9:C18 L20:L22 L24">
    <cfRule type="cellIs" priority="3" dxfId="22" operator="greaterThan" stopIfTrue="1">
      <formula>B9</formula>
    </cfRule>
  </conditionalFormatting>
  <conditionalFormatting sqref="O43:O49 L45:L51 I43:I48 F43:F48 C43:C49 O34:O40 L34:L40 I34:I40 F34:F40 C34:C40">
    <cfRule type="cellIs" priority="2" dxfId="22" operator="greaterThan" stopIfTrue="1">
      <formula>B34</formula>
    </cfRule>
  </conditionalFormatting>
  <conditionalFormatting sqref="O67:O69 I67:I69 F67:F69 O60:O63 L60:L63 I60:I63 F60:F63 C60:C69">
    <cfRule type="cellIs" priority="1" dxfId="22" operator="greaterThan" stopIfTrue="1">
      <formula>B60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No.3　</oddHeader>
  </headerFooter>
  <rowBreaks count="1" manualBreakCount="1">
    <brk id="73" max="1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="85" zoomScaleNormal="85" zoomScalePageLayoutView="0" workbookViewId="0" topLeftCell="A1">
      <pane ySplit="2" topLeftCell="A3" activePane="bottomLeft" state="frozen"/>
      <selection pane="topLeft" activeCell="R63" sqref="R63"/>
      <selection pane="bottomLeft" activeCell="R29" sqref="R29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6384" width="9.00390625" style="81" customWidth="1"/>
  </cols>
  <sheetData>
    <row r="1" spans="1:15" s="55" customFormat="1" ht="16.5" customHeight="1">
      <c r="A1" s="47" t="s">
        <v>188</v>
      </c>
      <c r="B1" s="48"/>
      <c r="C1" s="48"/>
      <c r="D1" s="49"/>
      <c r="E1" s="48" t="s">
        <v>305</v>
      </c>
      <c r="F1" s="48"/>
      <c r="G1" s="49"/>
      <c r="H1" s="50" t="s">
        <v>0</v>
      </c>
      <c r="I1" s="48" t="s">
        <v>189</v>
      </c>
      <c r="J1" s="49"/>
      <c r="K1" s="51" t="s">
        <v>190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6" t="str">
        <f>'大分市（旧・新）'!$E$2</f>
        <v>令和　　年　　月　　日</v>
      </c>
      <c r="F2" s="467"/>
      <c r="G2" s="468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O3" s="349" t="s">
        <v>443</v>
      </c>
    </row>
    <row r="4" spans="1:15" s="1" customFormat="1" ht="17.25" customHeight="1" thickBot="1">
      <c r="A4" s="68" t="s">
        <v>510</v>
      </c>
      <c r="B4" s="69"/>
      <c r="C4" s="70" t="s">
        <v>197</v>
      </c>
      <c r="D4" s="71" t="s">
        <v>111</v>
      </c>
      <c r="E4" s="72"/>
      <c r="F4" s="131" t="s">
        <v>1</v>
      </c>
      <c r="G4" s="132">
        <f>B10+E10+H10+N10</f>
        <v>520</v>
      </c>
      <c r="H4" s="75" t="s">
        <v>2</v>
      </c>
      <c r="I4" s="76">
        <f>C10+F10+I10+L10+O10</f>
        <v>0</v>
      </c>
      <c r="J4" s="77"/>
      <c r="K4" s="78" t="s">
        <v>191</v>
      </c>
      <c r="L4" s="79">
        <f>SUM(I4,I12,I25,I42,I64)</f>
        <v>0</v>
      </c>
      <c r="M4" s="25"/>
      <c r="N4" s="161"/>
      <c r="O4" s="350" t="s">
        <v>444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261</v>
      </c>
      <c r="B6" s="48"/>
      <c r="C6" s="52"/>
      <c r="D6" s="48" t="s">
        <v>262</v>
      </c>
      <c r="E6" s="48"/>
      <c r="F6" s="52"/>
      <c r="G6" s="48" t="s">
        <v>263</v>
      </c>
      <c r="H6" s="48"/>
      <c r="I6" s="52"/>
      <c r="J6" s="48" t="s">
        <v>264</v>
      </c>
      <c r="K6" s="48"/>
      <c r="L6" s="52"/>
      <c r="M6" s="48" t="s">
        <v>265</v>
      </c>
      <c r="N6" s="48"/>
      <c r="O6" s="52"/>
    </row>
    <row r="7" spans="1:15" s="1" customFormat="1" ht="15" customHeight="1">
      <c r="A7" s="133" t="s">
        <v>3</v>
      </c>
      <c r="B7" s="134" t="s">
        <v>327</v>
      </c>
      <c r="C7" s="84" t="s">
        <v>326</v>
      </c>
      <c r="D7" s="133" t="s">
        <v>3</v>
      </c>
      <c r="E7" s="134" t="s">
        <v>327</v>
      </c>
      <c r="F7" s="84" t="s">
        <v>326</v>
      </c>
      <c r="G7" s="133" t="s">
        <v>3</v>
      </c>
      <c r="H7" s="134" t="s">
        <v>327</v>
      </c>
      <c r="I7" s="84" t="s">
        <v>326</v>
      </c>
      <c r="J7" s="133" t="s">
        <v>3</v>
      </c>
      <c r="K7" s="134" t="s">
        <v>327</v>
      </c>
      <c r="L7" s="84" t="s">
        <v>326</v>
      </c>
      <c r="M7" s="133" t="s">
        <v>3</v>
      </c>
      <c r="N7" s="134" t="s">
        <v>327</v>
      </c>
      <c r="O7" s="84" t="s">
        <v>326</v>
      </c>
    </row>
    <row r="8" spans="1:15" s="55" customFormat="1" ht="18" customHeight="1">
      <c r="A8" s="135"/>
      <c r="B8" s="85"/>
      <c r="C8" s="111"/>
      <c r="D8" s="135"/>
      <c r="E8" s="85"/>
      <c r="F8" s="111"/>
      <c r="G8" s="135" t="s">
        <v>114</v>
      </c>
      <c r="H8" s="137">
        <v>40</v>
      </c>
      <c r="I8" s="45"/>
      <c r="J8" s="135"/>
      <c r="K8" s="85"/>
      <c r="L8" s="111"/>
      <c r="M8" s="141" t="s">
        <v>114</v>
      </c>
      <c r="N8" s="137">
        <v>480</v>
      </c>
      <c r="O8" s="45"/>
    </row>
    <row r="9" spans="1:15" s="55" customFormat="1" ht="18" customHeight="1">
      <c r="A9" s="151"/>
      <c r="B9" s="152"/>
      <c r="C9" s="117"/>
      <c r="D9" s="151"/>
      <c r="E9" s="148"/>
      <c r="F9" s="117"/>
      <c r="G9" s="151"/>
      <c r="H9" s="148"/>
      <c r="I9" s="117"/>
      <c r="J9" s="153"/>
      <c r="K9" s="164"/>
      <c r="L9" s="117"/>
      <c r="M9" s="286"/>
      <c r="N9" s="148"/>
      <c r="O9" s="117"/>
    </row>
    <row r="10" spans="1:15" s="55" customFormat="1" ht="18" customHeight="1" thickBot="1">
      <c r="A10" s="360" t="s">
        <v>23</v>
      </c>
      <c r="B10" s="156">
        <f>SUM(B8:B9)</f>
        <v>0</v>
      </c>
      <c r="C10" s="157">
        <f>SUM(C8:C9)</f>
        <v>0</v>
      </c>
      <c r="D10" s="360" t="s">
        <v>23</v>
      </c>
      <c r="E10" s="156">
        <f>SUM(E8:E9)</f>
        <v>0</v>
      </c>
      <c r="F10" s="157">
        <f>SUM(F8:F9)</f>
        <v>0</v>
      </c>
      <c r="G10" s="360" t="s">
        <v>23</v>
      </c>
      <c r="H10" s="156">
        <f>SUM(H8:H9)</f>
        <v>40</v>
      </c>
      <c r="I10" s="157">
        <f>SUM(I8:I9)</f>
        <v>0</v>
      </c>
      <c r="J10" s="360" t="s">
        <v>23</v>
      </c>
      <c r="K10" s="156">
        <f>SUM(K8:K9)</f>
        <v>0</v>
      </c>
      <c r="L10" s="157">
        <f>SUM(L8:L9)</f>
        <v>0</v>
      </c>
      <c r="M10" s="360" t="s">
        <v>23</v>
      </c>
      <c r="N10" s="156">
        <f>SUM(N8:N9)</f>
        <v>480</v>
      </c>
      <c r="O10" s="157">
        <f>SUM(O8:O9)</f>
        <v>0</v>
      </c>
    </row>
    <row r="11" s="55" customFormat="1" ht="15" customHeight="1" thickBot="1">
      <c r="M11" s="158"/>
    </row>
    <row r="12" spans="1:16" s="55" customFormat="1" ht="18.75" customHeight="1" thickBot="1">
      <c r="A12" s="68" t="s">
        <v>510</v>
      </c>
      <c r="B12" s="69"/>
      <c r="C12" s="70" t="s">
        <v>360</v>
      </c>
      <c r="D12" s="71" t="s">
        <v>361</v>
      </c>
      <c r="E12" s="72"/>
      <c r="F12" s="131" t="s">
        <v>1</v>
      </c>
      <c r="G12" s="132">
        <f>B23+E23+H23+N23</f>
        <v>9460</v>
      </c>
      <c r="H12" s="75" t="s">
        <v>2</v>
      </c>
      <c r="I12" s="76">
        <f>C23+F23+I23+O23</f>
        <v>0</v>
      </c>
      <c r="K12" s="303"/>
      <c r="L12" s="314"/>
      <c r="M12" s="314"/>
      <c r="N12" s="314"/>
      <c r="O12" s="314"/>
      <c r="P12" s="205"/>
    </row>
    <row r="13" spans="1:15" s="55" customFormat="1" ht="4.5" customHeight="1" thickBo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s="55" customFormat="1" ht="18.75" customHeight="1">
      <c r="A14" s="47" t="s">
        <v>261</v>
      </c>
      <c r="B14" s="48"/>
      <c r="C14" s="52"/>
      <c r="D14" s="48" t="s">
        <v>262</v>
      </c>
      <c r="E14" s="48"/>
      <c r="F14" s="52"/>
      <c r="G14" s="48" t="s">
        <v>263</v>
      </c>
      <c r="H14" s="48"/>
      <c r="I14" s="52"/>
      <c r="J14" s="48" t="s">
        <v>265</v>
      </c>
      <c r="K14" s="48"/>
      <c r="L14" s="52"/>
      <c r="M14" s="48"/>
      <c r="N14" s="48"/>
      <c r="O14" s="52"/>
    </row>
    <row r="15" spans="1:15" s="55" customFormat="1" ht="18.75" customHeight="1">
      <c r="A15" s="133" t="s">
        <v>3</v>
      </c>
      <c r="B15" s="83" t="s">
        <v>327</v>
      </c>
      <c r="C15" s="190" t="s">
        <v>326</v>
      </c>
      <c r="D15" s="133" t="s">
        <v>3</v>
      </c>
      <c r="E15" s="83" t="s">
        <v>327</v>
      </c>
      <c r="F15" s="190" t="s">
        <v>326</v>
      </c>
      <c r="G15" s="133" t="s">
        <v>3</v>
      </c>
      <c r="H15" s="83" t="s">
        <v>327</v>
      </c>
      <c r="I15" s="190" t="s">
        <v>326</v>
      </c>
      <c r="J15" s="133" t="s">
        <v>3</v>
      </c>
      <c r="K15" s="83" t="s">
        <v>327</v>
      </c>
      <c r="L15" s="190" t="s">
        <v>326</v>
      </c>
      <c r="M15" s="133" t="s">
        <v>3</v>
      </c>
      <c r="N15" s="83" t="s">
        <v>327</v>
      </c>
      <c r="O15" s="190" t="s">
        <v>326</v>
      </c>
    </row>
    <row r="16" spans="1:15" s="55" customFormat="1" ht="18.75" customHeight="1">
      <c r="A16" s="135" t="s">
        <v>112</v>
      </c>
      <c r="B16" s="85">
        <v>160</v>
      </c>
      <c r="C16" s="45"/>
      <c r="D16" s="135" t="s">
        <v>113</v>
      </c>
      <c r="E16" s="44">
        <v>180</v>
      </c>
      <c r="F16" s="45"/>
      <c r="G16" s="135" t="s">
        <v>115</v>
      </c>
      <c r="H16" s="44">
        <v>130</v>
      </c>
      <c r="I16" s="45"/>
      <c r="J16" s="433" t="s">
        <v>433</v>
      </c>
      <c r="K16" s="93">
        <v>1170</v>
      </c>
      <c r="L16" s="45"/>
      <c r="M16" s="287" t="s">
        <v>227</v>
      </c>
      <c r="N16" s="93">
        <v>840</v>
      </c>
      <c r="O16" s="45"/>
    </row>
    <row r="17" spans="1:15" s="55" customFormat="1" ht="18.75" customHeight="1">
      <c r="A17" s="138"/>
      <c r="B17" s="90"/>
      <c r="C17" s="45"/>
      <c r="D17" s="138"/>
      <c r="E17" s="93"/>
      <c r="F17" s="45"/>
      <c r="G17" s="87" t="s">
        <v>116</v>
      </c>
      <c r="H17" s="93">
        <v>10</v>
      </c>
      <c r="I17" s="45"/>
      <c r="J17" s="207" t="s">
        <v>118</v>
      </c>
      <c r="K17" s="93">
        <v>300</v>
      </c>
      <c r="L17" s="45"/>
      <c r="M17" s="457" t="s">
        <v>514</v>
      </c>
      <c r="N17" s="93">
        <v>1160</v>
      </c>
      <c r="O17" s="45"/>
    </row>
    <row r="18" spans="1:15" s="55" customFormat="1" ht="18.75" customHeight="1">
      <c r="A18" s="138"/>
      <c r="B18" s="90"/>
      <c r="C18" s="45"/>
      <c r="D18" s="138"/>
      <c r="E18" s="93"/>
      <c r="F18" s="45"/>
      <c r="G18" s="87" t="s">
        <v>117</v>
      </c>
      <c r="H18" s="93">
        <v>100</v>
      </c>
      <c r="I18" s="45"/>
      <c r="J18" s="207" t="s">
        <v>119</v>
      </c>
      <c r="K18" s="93">
        <v>360</v>
      </c>
      <c r="L18" s="45"/>
      <c r="M18" s="287" t="s">
        <v>124</v>
      </c>
      <c r="N18" s="93">
        <v>680</v>
      </c>
      <c r="O18" s="45"/>
    </row>
    <row r="19" spans="1:15" s="55" customFormat="1" ht="18.75" customHeight="1">
      <c r="A19" s="138"/>
      <c r="B19" s="90"/>
      <c r="C19" s="45"/>
      <c r="D19" s="87"/>
      <c r="E19" s="93"/>
      <c r="F19" s="45"/>
      <c r="G19" s="87"/>
      <c r="H19" s="93"/>
      <c r="I19" s="45"/>
      <c r="J19" s="207" t="s">
        <v>120</v>
      </c>
      <c r="K19" s="93">
        <v>660</v>
      </c>
      <c r="L19" s="45"/>
      <c r="M19" s="101" t="s">
        <v>125</v>
      </c>
      <c r="N19" s="93">
        <v>1580</v>
      </c>
      <c r="O19" s="45"/>
    </row>
    <row r="20" spans="1:15" s="55" customFormat="1" ht="18.75" customHeight="1">
      <c r="A20" s="208"/>
      <c r="B20" s="90"/>
      <c r="C20" s="45"/>
      <c r="D20" s="87"/>
      <c r="E20" s="93"/>
      <c r="F20" s="45"/>
      <c r="G20" s="101"/>
      <c r="H20" s="93"/>
      <c r="I20" s="45"/>
      <c r="J20" s="207" t="s">
        <v>121</v>
      </c>
      <c r="K20" s="93">
        <v>800</v>
      </c>
      <c r="L20" s="45"/>
      <c r="M20" s="99" t="s">
        <v>126</v>
      </c>
      <c r="N20" s="93">
        <v>500</v>
      </c>
      <c r="O20" s="45"/>
    </row>
    <row r="21" spans="1:15" s="55" customFormat="1" ht="18.75" customHeight="1">
      <c r="A21" s="193"/>
      <c r="B21" s="90"/>
      <c r="C21" s="45"/>
      <c r="D21" s="91"/>
      <c r="E21" s="209"/>
      <c r="F21" s="45"/>
      <c r="G21" s="101"/>
      <c r="H21" s="93"/>
      <c r="I21" s="45"/>
      <c r="J21" s="207" t="s">
        <v>122</v>
      </c>
      <c r="K21" s="93">
        <v>830</v>
      </c>
      <c r="L21" s="45"/>
      <c r="M21" s="101"/>
      <c r="N21" s="85"/>
      <c r="O21" s="45"/>
    </row>
    <row r="22" spans="1:15" s="55" customFormat="1" ht="18.75" customHeight="1">
      <c r="A22" s="138"/>
      <c r="B22" s="90"/>
      <c r="C22" s="206"/>
      <c r="D22" s="210"/>
      <c r="E22" s="211"/>
      <c r="F22" s="212"/>
      <c r="G22" s="213"/>
      <c r="H22" s="211"/>
      <c r="I22" s="212"/>
      <c r="J22" s="456" t="s">
        <v>123</v>
      </c>
      <c r="K22" s="453" t="s">
        <v>512</v>
      </c>
      <c r="L22" s="45"/>
      <c r="M22" s="141"/>
      <c r="N22" s="44"/>
      <c r="O22" s="206"/>
    </row>
    <row r="23" spans="1:15" s="55" customFormat="1" ht="18.75" customHeight="1" thickBot="1">
      <c r="A23" s="360" t="s">
        <v>23</v>
      </c>
      <c r="B23" s="108">
        <f>SUM(B16:B22)</f>
        <v>160</v>
      </c>
      <c r="C23" s="189">
        <f>SUM(C16:C22)</f>
        <v>0</v>
      </c>
      <c r="D23" s="334" t="s">
        <v>23</v>
      </c>
      <c r="E23" s="108">
        <f>SUM(E16:E22)</f>
        <v>180</v>
      </c>
      <c r="F23" s="189">
        <f>SUM(F16:F22)</f>
        <v>0</v>
      </c>
      <c r="G23" s="367" t="s">
        <v>23</v>
      </c>
      <c r="H23" s="108">
        <f>SUM(H16:H22)</f>
        <v>240</v>
      </c>
      <c r="I23" s="189">
        <f>SUM(I16:I22)</f>
        <v>0</v>
      </c>
      <c r="J23" s="155"/>
      <c r="K23" s="108"/>
      <c r="L23" s="189"/>
      <c r="M23" s="334" t="s">
        <v>23</v>
      </c>
      <c r="N23" s="108">
        <f>SUM(K16:K22,N16:N22)</f>
        <v>8880</v>
      </c>
      <c r="O23" s="189">
        <f>SUM(L16:L22,O16:O22)</f>
        <v>0</v>
      </c>
    </row>
    <row r="24" s="55" customFormat="1" ht="14.25" customHeight="1" thickBot="1">
      <c r="M24" s="158"/>
    </row>
    <row r="25" spans="1:16" s="1" customFormat="1" ht="17.25" customHeight="1" thickBot="1">
      <c r="A25" s="68" t="s">
        <v>517</v>
      </c>
      <c r="B25" s="69"/>
      <c r="C25" s="70" t="s">
        <v>198</v>
      </c>
      <c r="D25" s="71" t="s">
        <v>127</v>
      </c>
      <c r="E25" s="72"/>
      <c r="F25" s="131" t="s">
        <v>1</v>
      </c>
      <c r="G25" s="132">
        <f>B40+E40+H40+N40</f>
        <v>9310</v>
      </c>
      <c r="H25" s="75" t="s">
        <v>2</v>
      </c>
      <c r="I25" s="76">
        <f>C40+F40+I40+O40</f>
        <v>0</v>
      </c>
      <c r="K25" s="303"/>
      <c r="L25" s="315"/>
      <c r="M25" s="315"/>
      <c r="N25" s="315"/>
      <c r="O25" s="315"/>
      <c r="P25" s="205"/>
    </row>
    <row r="26" spans="1:15" s="55" customFormat="1" ht="5.25" customHeight="1" thickBo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s="55" customFormat="1" ht="18" customHeight="1">
      <c r="A27" s="47" t="s">
        <v>261</v>
      </c>
      <c r="B27" s="48"/>
      <c r="C27" s="52"/>
      <c r="D27" s="48" t="s">
        <v>262</v>
      </c>
      <c r="E27" s="48"/>
      <c r="F27" s="52"/>
      <c r="G27" s="48" t="s">
        <v>263</v>
      </c>
      <c r="H27" s="48"/>
      <c r="I27" s="52"/>
      <c r="J27" s="48" t="s">
        <v>265</v>
      </c>
      <c r="K27" s="48"/>
      <c r="L27" s="52"/>
      <c r="M27" s="48"/>
      <c r="N27" s="48"/>
      <c r="O27" s="52"/>
    </row>
    <row r="28" spans="1:15" s="1" customFormat="1" ht="15" customHeight="1">
      <c r="A28" s="133" t="s">
        <v>3</v>
      </c>
      <c r="B28" s="134" t="s">
        <v>327</v>
      </c>
      <c r="C28" s="84" t="s">
        <v>326</v>
      </c>
      <c r="D28" s="133" t="s">
        <v>3</v>
      </c>
      <c r="E28" s="134" t="s">
        <v>327</v>
      </c>
      <c r="F28" s="84" t="s">
        <v>326</v>
      </c>
      <c r="G28" s="82" t="s">
        <v>3</v>
      </c>
      <c r="H28" s="83" t="s">
        <v>327</v>
      </c>
      <c r="I28" s="190" t="s">
        <v>326</v>
      </c>
      <c r="J28" s="133" t="s">
        <v>3</v>
      </c>
      <c r="K28" s="83" t="s">
        <v>327</v>
      </c>
      <c r="L28" s="190" t="s">
        <v>326</v>
      </c>
      <c r="M28" s="82" t="s">
        <v>3</v>
      </c>
      <c r="N28" s="83" t="s">
        <v>327</v>
      </c>
      <c r="O28" s="190" t="s">
        <v>326</v>
      </c>
    </row>
    <row r="29" spans="1:18" s="1" customFormat="1" ht="18.75" customHeight="1">
      <c r="A29" s="169" t="s">
        <v>356</v>
      </c>
      <c r="B29" s="353"/>
      <c r="C29" s="170"/>
      <c r="D29" s="169" t="s">
        <v>356</v>
      </c>
      <c r="E29" s="353"/>
      <c r="F29" s="170"/>
      <c r="G29" s="169" t="s">
        <v>356</v>
      </c>
      <c r="H29" s="353"/>
      <c r="I29" s="170"/>
      <c r="J29" s="169" t="s">
        <v>356</v>
      </c>
      <c r="K29" s="353"/>
      <c r="L29" s="170"/>
      <c r="M29" s="169" t="s">
        <v>340</v>
      </c>
      <c r="N29" s="184"/>
      <c r="O29" s="183"/>
      <c r="R29" s="1">
        <v>3</v>
      </c>
    </row>
    <row r="30" spans="1:15" s="55" customFormat="1" ht="18" customHeight="1">
      <c r="A30" s="462" t="s">
        <v>128</v>
      </c>
      <c r="B30" s="90"/>
      <c r="C30" s="45"/>
      <c r="D30" s="462" t="s">
        <v>129</v>
      </c>
      <c r="E30" s="93"/>
      <c r="F30" s="45"/>
      <c r="G30" s="87" t="s">
        <v>128</v>
      </c>
      <c r="H30" s="93">
        <v>1100</v>
      </c>
      <c r="I30" s="45"/>
      <c r="J30" s="460" t="s">
        <v>424</v>
      </c>
      <c r="K30" s="93">
        <v>1430</v>
      </c>
      <c r="L30" s="45"/>
      <c r="M30" s="87" t="s">
        <v>110</v>
      </c>
      <c r="N30" s="93">
        <v>470</v>
      </c>
      <c r="O30" s="45"/>
    </row>
    <row r="31" spans="1:15" s="55" customFormat="1" ht="18" customHeight="1">
      <c r="A31" s="87"/>
      <c r="B31" s="90"/>
      <c r="C31" s="45"/>
      <c r="D31" s="87"/>
      <c r="E31" s="93"/>
      <c r="F31" s="45"/>
      <c r="G31" s="87"/>
      <c r="H31" s="93"/>
      <c r="I31" s="45"/>
      <c r="J31" s="461" t="s">
        <v>128</v>
      </c>
      <c r="K31" s="93">
        <v>2750</v>
      </c>
      <c r="L31" s="45"/>
      <c r="M31" s="399"/>
      <c r="N31" s="356"/>
      <c r="O31" s="243"/>
    </row>
    <row r="32" spans="1:15" s="55" customFormat="1" ht="18" customHeight="1">
      <c r="A32" s="87"/>
      <c r="B32" s="90"/>
      <c r="C32" s="45"/>
      <c r="D32" s="87"/>
      <c r="E32" s="93"/>
      <c r="F32" s="45"/>
      <c r="G32" s="87"/>
      <c r="H32" s="93"/>
      <c r="I32" s="45"/>
      <c r="J32" s="461" t="s">
        <v>130</v>
      </c>
      <c r="K32" s="93">
        <v>1670</v>
      </c>
      <c r="L32" s="45"/>
      <c r="M32" s="342" t="s">
        <v>448</v>
      </c>
      <c r="N32" s="354">
        <f>SUM(N30:N31)</f>
        <v>470</v>
      </c>
      <c r="O32" s="366">
        <f>SUM(O30:O31)</f>
        <v>0</v>
      </c>
    </row>
    <row r="33" spans="1:15" s="55" customFormat="1" ht="18" customHeight="1">
      <c r="A33" s="87"/>
      <c r="B33" s="90"/>
      <c r="C33" s="45"/>
      <c r="D33" s="87"/>
      <c r="E33" s="93"/>
      <c r="F33" s="45"/>
      <c r="G33" s="87"/>
      <c r="H33" s="93"/>
      <c r="I33" s="45"/>
      <c r="J33" s="141"/>
      <c r="K33" s="44"/>
      <c r="L33" s="45"/>
      <c r="M33" s="385" t="s">
        <v>451</v>
      </c>
      <c r="N33" s="184"/>
      <c r="O33" s="183"/>
    </row>
    <row r="34" spans="1:15" s="55" customFormat="1" ht="18" customHeight="1">
      <c r="A34" s="87"/>
      <c r="B34" s="90"/>
      <c r="C34" s="45"/>
      <c r="D34" s="87"/>
      <c r="E34" s="93"/>
      <c r="F34" s="45"/>
      <c r="G34" s="101"/>
      <c r="H34" s="93"/>
      <c r="I34" s="45"/>
      <c r="J34" s="399"/>
      <c r="K34" s="356"/>
      <c r="L34" s="45"/>
      <c r="M34" s="283" t="s">
        <v>281</v>
      </c>
      <c r="N34" s="93">
        <v>550</v>
      </c>
      <c r="O34" s="45"/>
    </row>
    <row r="35" spans="1:15" s="55" customFormat="1" ht="18" customHeight="1">
      <c r="A35" s="87"/>
      <c r="B35" s="90"/>
      <c r="C35" s="45"/>
      <c r="D35" s="194"/>
      <c r="E35" s="93"/>
      <c r="F35" s="45"/>
      <c r="G35" s="101"/>
      <c r="H35" s="93"/>
      <c r="I35" s="45"/>
      <c r="J35" s="288"/>
      <c r="K35" s="93"/>
      <c r="L35" s="45"/>
      <c r="M35" s="283" t="s">
        <v>282</v>
      </c>
      <c r="N35" s="93">
        <v>1040</v>
      </c>
      <c r="O35" s="45"/>
    </row>
    <row r="36" spans="1:15" s="55" customFormat="1" ht="18" customHeight="1">
      <c r="A36" s="87"/>
      <c r="B36" s="90"/>
      <c r="C36" s="45"/>
      <c r="D36" s="210"/>
      <c r="E36" s="211"/>
      <c r="F36" s="45"/>
      <c r="G36" s="213"/>
      <c r="H36" s="211"/>
      <c r="I36" s="45"/>
      <c r="J36" s="181"/>
      <c r="K36" s="98"/>
      <c r="L36" s="45"/>
      <c r="M36" s="370" t="s">
        <v>283</v>
      </c>
      <c r="N36" s="98">
        <v>300</v>
      </c>
      <c r="O36" s="45"/>
    </row>
    <row r="37" spans="1:15" s="55" customFormat="1" ht="18" customHeight="1">
      <c r="A37" s="138"/>
      <c r="B37" s="230"/>
      <c r="C37" s="45"/>
      <c r="D37" s="87"/>
      <c r="E37" s="93"/>
      <c r="F37" s="45"/>
      <c r="G37" s="87"/>
      <c r="H37" s="93"/>
      <c r="I37" s="45"/>
      <c r="J37" s="222"/>
      <c r="K37" s="104"/>
      <c r="L37" s="45"/>
      <c r="M37" s="101"/>
      <c r="N37" s="93"/>
      <c r="O37" s="45"/>
    </row>
    <row r="38" spans="1:15" s="55" customFormat="1" ht="18" customHeight="1">
      <c r="A38" s="97"/>
      <c r="B38" s="96"/>
      <c r="C38" s="176"/>
      <c r="D38" s="400"/>
      <c r="E38" s="401"/>
      <c r="F38" s="402"/>
      <c r="G38" s="403"/>
      <c r="H38" s="401"/>
      <c r="I38" s="402"/>
      <c r="J38" s="342" t="s">
        <v>448</v>
      </c>
      <c r="K38" s="354">
        <f>SUM(K30:K36)</f>
        <v>5850</v>
      </c>
      <c r="L38" s="366">
        <f>SUM(L30:L36)</f>
        <v>0</v>
      </c>
      <c r="M38" s="342" t="s">
        <v>448</v>
      </c>
      <c r="N38" s="354">
        <f>SUM(N34:N37)</f>
        <v>1890</v>
      </c>
      <c r="O38" s="366">
        <f>SUM(O34:O37)</f>
        <v>0</v>
      </c>
    </row>
    <row r="39" spans="1:15" s="55" customFormat="1" ht="18" customHeight="1">
      <c r="A39" s="97"/>
      <c r="B39" s="96"/>
      <c r="C39" s="176"/>
      <c r="D39" s="97"/>
      <c r="E39" s="98"/>
      <c r="F39" s="188"/>
      <c r="G39" s="181"/>
      <c r="H39" s="98"/>
      <c r="I39" s="188"/>
      <c r="J39" s="289"/>
      <c r="K39" s="98"/>
      <c r="L39" s="188"/>
      <c r="M39" s="289"/>
      <c r="N39" s="98"/>
      <c r="O39" s="188"/>
    </row>
    <row r="40" spans="1:15" s="55" customFormat="1" ht="18" customHeight="1" thickBot="1">
      <c r="A40" s="334" t="s">
        <v>23</v>
      </c>
      <c r="B40" s="108">
        <f>SUM(B30:B35)</f>
        <v>0</v>
      </c>
      <c r="C40" s="157">
        <f>SUM(C30:C35)</f>
        <v>0</v>
      </c>
      <c r="D40" s="334" t="s">
        <v>23</v>
      </c>
      <c r="E40" s="108">
        <f>SUM(E30:E35)</f>
        <v>0</v>
      </c>
      <c r="F40" s="189">
        <f>SUM(F30:F35)</f>
        <v>0</v>
      </c>
      <c r="G40" s="367" t="s">
        <v>23</v>
      </c>
      <c r="H40" s="108">
        <f>SUM(H30:H35)</f>
        <v>1100</v>
      </c>
      <c r="I40" s="189">
        <f>SUM(I30:I35)</f>
        <v>0</v>
      </c>
      <c r="J40" s="155"/>
      <c r="K40" s="108"/>
      <c r="L40" s="189"/>
      <c r="M40" s="334" t="s">
        <v>23</v>
      </c>
      <c r="N40" s="108">
        <f>SUM(K38,N32,N38)</f>
        <v>8210</v>
      </c>
      <c r="O40" s="189">
        <f>SUM(L38,O32,O38)</f>
        <v>0</v>
      </c>
    </row>
    <row r="41" spans="4:13" s="55" customFormat="1" ht="15" customHeight="1" thickBot="1">
      <c r="D41" s="214"/>
      <c r="M41" s="158"/>
    </row>
    <row r="42" spans="1:15" s="1" customFormat="1" ht="17.25" customHeight="1" thickBot="1">
      <c r="A42" s="68" t="s">
        <v>510</v>
      </c>
      <c r="B42" s="69"/>
      <c r="C42" s="70" t="s">
        <v>199</v>
      </c>
      <c r="D42" s="71" t="s">
        <v>131</v>
      </c>
      <c r="E42" s="72"/>
      <c r="F42" s="131" t="s">
        <v>1</v>
      </c>
      <c r="G42" s="132">
        <f>B62+E62+H62+K52+K62+N62</f>
        <v>18220</v>
      </c>
      <c r="H42" s="75" t="s">
        <v>2</v>
      </c>
      <c r="I42" s="76">
        <f>C62+F62+I62+L52+L62+O62</f>
        <v>0</v>
      </c>
      <c r="J42" s="77"/>
      <c r="K42" s="316"/>
      <c r="L42" s="159"/>
      <c r="M42" s="160"/>
      <c r="N42" s="161"/>
      <c r="O42" s="161"/>
    </row>
    <row r="43" spans="1:15" s="55" customFormat="1" ht="5.25" customHeight="1" thickBo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s="55" customFormat="1" ht="18" customHeight="1">
      <c r="A44" s="47" t="s">
        <v>241</v>
      </c>
      <c r="B44" s="48"/>
      <c r="C44" s="52"/>
      <c r="D44" s="48" t="s">
        <v>242</v>
      </c>
      <c r="E44" s="48"/>
      <c r="F44" s="52"/>
      <c r="G44" s="48" t="s">
        <v>243</v>
      </c>
      <c r="H44" s="48"/>
      <c r="I44" s="52"/>
      <c r="J44" s="48" t="s">
        <v>244</v>
      </c>
      <c r="K44" s="48"/>
      <c r="L44" s="52"/>
      <c r="M44" s="48" t="s">
        <v>245</v>
      </c>
      <c r="N44" s="48"/>
      <c r="O44" s="52"/>
    </row>
    <row r="45" spans="1:15" s="1" customFormat="1" ht="15" customHeight="1">
      <c r="A45" s="133" t="s">
        <v>3</v>
      </c>
      <c r="B45" s="83" t="s">
        <v>327</v>
      </c>
      <c r="C45" s="190" t="s">
        <v>326</v>
      </c>
      <c r="D45" s="133" t="s">
        <v>3</v>
      </c>
      <c r="E45" s="83" t="s">
        <v>327</v>
      </c>
      <c r="F45" s="190" t="s">
        <v>326</v>
      </c>
      <c r="G45" s="133" t="s">
        <v>3</v>
      </c>
      <c r="H45" s="83" t="s">
        <v>327</v>
      </c>
      <c r="I45" s="190" t="s">
        <v>326</v>
      </c>
      <c r="J45" s="133" t="s">
        <v>3</v>
      </c>
      <c r="K45" s="134" t="s">
        <v>327</v>
      </c>
      <c r="L45" s="84" t="s">
        <v>326</v>
      </c>
      <c r="M45" s="82" t="s">
        <v>3</v>
      </c>
      <c r="N45" s="83" t="s">
        <v>327</v>
      </c>
      <c r="O45" s="190" t="s">
        <v>326</v>
      </c>
    </row>
    <row r="46" spans="1:15" s="1" customFormat="1" ht="18.75" customHeight="1">
      <c r="A46" s="169" t="s">
        <v>355</v>
      </c>
      <c r="B46" s="353"/>
      <c r="C46" s="170"/>
      <c r="D46" s="169" t="s">
        <v>355</v>
      </c>
      <c r="E46" s="353"/>
      <c r="F46" s="170"/>
      <c r="G46" s="169" t="s">
        <v>355</v>
      </c>
      <c r="H46" s="353"/>
      <c r="I46" s="170"/>
      <c r="J46" s="169" t="s">
        <v>355</v>
      </c>
      <c r="K46" s="353"/>
      <c r="L46" s="170"/>
      <c r="M46" s="169" t="s">
        <v>355</v>
      </c>
      <c r="N46" s="353"/>
      <c r="O46" s="170"/>
    </row>
    <row r="47" spans="1:15" s="55" customFormat="1" ht="18" customHeight="1">
      <c r="A47" s="97" t="s">
        <v>132</v>
      </c>
      <c r="B47" s="96">
        <v>440</v>
      </c>
      <c r="C47" s="45"/>
      <c r="D47" s="87" t="s">
        <v>317</v>
      </c>
      <c r="E47" s="93">
        <v>940</v>
      </c>
      <c r="F47" s="45"/>
      <c r="G47" s="87" t="s">
        <v>132</v>
      </c>
      <c r="H47" s="93">
        <v>1700</v>
      </c>
      <c r="I47" s="45"/>
      <c r="J47" s="88" t="s">
        <v>132</v>
      </c>
      <c r="K47" s="44">
        <v>9800</v>
      </c>
      <c r="L47" s="45"/>
      <c r="M47" s="87" t="s">
        <v>132</v>
      </c>
      <c r="N47" s="93">
        <v>660</v>
      </c>
      <c r="O47" s="45"/>
    </row>
    <row r="48" spans="1:15" s="55" customFormat="1" ht="18" customHeight="1">
      <c r="A48" s="87"/>
      <c r="B48" s="90"/>
      <c r="C48" s="45"/>
      <c r="D48" s="87"/>
      <c r="E48" s="371"/>
      <c r="F48" s="45"/>
      <c r="G48" s="87" t="s">
        <v>290</v>
      </c>
      <c r="H48" s="93">
        <v>1530</v>
      </c>
      <c r="I48" s="45"/>
      <c r="J48" s="222"/>
      <c r="K48" s="104"/>
      <c r="L48" s="45"/>
      <c r="M48" s="87" t="s">
        <v>322</v>
      </c>
      <c r="N48" s="93">
        <v>310</v>
      </c>
      <c r="O48" s="45"/>
    </row>
    <row r="49" spans="1:15" s="55" customFormat="1" ht="18" customHeight="1">
      <c r="A49" s="87"/>
      <c r="B49" s="90"/>
      <c r="C49" s="45"/>
      <c r="D49" s="87"/>
      <c r="E49" s="93"/>
      <c r="F49" s="45"/>
      <c r="G49" s="87"/>
      <c r="H49" s="93"/>
      <c r="I49" s="45"/>
      <c r="J49" s="222"/>
      <c r="K49" s="104"/>
      <c r="L49" s="45"/>
      <c r="M49" s="87" t="s">
        <v>133</v>
      </c>
      <c r="N49" s="93">
        <v>350</v>
      </c>
      <c r="O49" s="45"/>
    </row>
    <row r="50" spans="1:15" s="55" customFormat="1" ht="18" customHeight="1">
      <c r="A50" s="43"/>
      <c r="B50" s="85"/>
      <c r="C50" s="45"/>
      <c r="D50" s="43"/>
      <c r="E50" s="44"/>
      <c r="F50" s="45"/>
      <c r="G50" s="87"/>
      <c r="H50" s="93"/>
      <c r="I50" s="45"/>
      <c r="J50" s="220"/>
      <c r="K50" s="221"/>
      <c r="L50" s="45"/>
      <c r="M50" s="87" t="s">
        <v>134</v>
      </c>
      <c r="N50" s="93">
        <v>500</v>
      </c>
      <c r="O50" s="45"/>
    </row>
    <row r="51" spans="1:15" s="55" customFormat="1" ht="18" customHeight="1">
      <c r="A51" s="87"/>
      <c r="B51" s="90"/>
      <c r="C51" s="174"/>
      <c r="D51" s="87"/>
      <c r="E51" s="93"/>
      <c r="F51" s="174"/>
      <c r="G51" s="87"/>
      <c r="H51" s="93"/>
      <c r="I51" s="45"/>
      <c r="J51" s="87"/>
      <c r="K51" s="118"/>
      <c r="L51" s="171"/>
      <c r="M51" s="372"/>
      <c r="N51" s="98"/>
      <c r="O51" s="188"/>
    </row>
    <row r="52" spans="1:15" s="55" customFormat="1" ht="18" customHeight="1" thickBot="1">
      <c r="A52" s="342" t="s">
        <v>448</v>
      </c>
      <c r="B52" s="354">
        <f>SUM(B47:B51)</f>
        <v>440</v>
      </c>
      <c r="C52" s="366">
        <f>SUM(C47:C51)</f>
        <v>0</v>
      </c>
      <c r="D52" s="342" t="s">
        <v>448</v>
      </c>
      <c r="E52" s="354">
        <f>SUM(E47:E51)</f>
        <v>940</v>
      </c>
      <c r="F52" s="366">
        <f>SUM(F47:F51)</f>
        <v>0</v>
      </c>
      <c r="G52" s="87"/>
      <c r="H52" s="93"/>
      <c r="I52" s="174"/>
      <c r="J52" s="376" t="s">
        <v>23</v>
      </c>
      <c r="K52" s="375">
        <f>SUM(K47:K51)</f>
        <v>9800</v>
      </c>
      <c r="L52" s="142">
        <f>SUM(L47:L51)</f>
        <v>0</v>
      </c>
      <c r="M52" s="342" t="s">
        <v>448</v>
      </c>
      <c r="N52" s="354">
        <f>SUM(N47:N51)</f>
        <v>1820</v>
      </c>
      <c r="O52" s="366">
        <f>SUM(O47:O51)</f>
        <v>0</v>
      </c>
    </row>
    <row r="53" spans="1:15" s="55" customFormat="1" ht="18" customHeight="1">
      <c r="A53" s="103" t="s">
        <v>343</v>
      </c>
      <c r="B53" s="175"/>
      <c r="C53" s="171"/>
      <c r="D53" s="103" t="s">
        <v>343</v>
      </c>
      <c r="E53" s="175"/>
      <c r="F53" s="171"/>
      <c r="G53" s="87"/>
      <c r="H53" s="93"/>
      <c r="I53" s="174"/>
      <c r="J53" s="47" t="s">
        <v>295</v>
      </c>
      <c r="K53" s="216"/>
      <c r="L53" s="217"/>
      <c r="M53" s="103" t="s">
        <v>343</v>
      </c>
      <c r="N53" s="175"/>
      <c r="O53" s="171"/>
    </row>
    <row r="54" spans="1:15" s="55" customFormat="1" ht="18" customHeight="1">
      <c r="A54" s="97" t="s">
        <v>135</v>
      </c>
      <c r="B54" s="96">
        <v>10</v>
      </c>
      <c r="C54" s="45"/>
      <c r="D54" s="87"/>
      <c r="E54" s="98">
        <v>0</v>
      </c>
      <c r="F54" s="188"/>
      <c r="G54" s="87"/>
      <c r="H54" s="93"/>
      <c r="I54" s="174"/>
      <c r="J54" s="82" t="s">
        <v>3</v>
      </c>
      <c r="K54" s="83" t="s">
        <v>327</v>
      </c>
      <c r="L54" s="84" t="s">
        <v>326</v>
      </c>
      <c r="M54" s="101" t="s">
        <v>135</v>
      </c>
      <c r="N54" s="93">
        <v>410</v>
      </c>
      <c r="O54" s="45"/>
    </row>
    <row r="55" spans="1:15" s="55" customFormat="1" ht="18" customHeight="1">
      <c r="A55" s="87"/>
      <c r="B55" s="90"/>
      <c r="C55" s="45"/>
      <c r="D55" s="87"/>
      <c r="E55" s="93"/>
      <c r="F55" s="174"/>
      <c r="G55" s="87"/>
      <c r="H55" s="93"/>
      <c r="I55" s="174"/>
      <c r="J55" s="169" t="s">
        <v>355</v>
      </c>
      <c r="K55" s="377"/>
      <c r="L55" s="218"/>
      <c r="M55" s="287" t="s">
        <v>136</v>
      </c>
      <c r="N55" s="93">
        <v>310</v>
      </c>
      <c r="O55" s="45"/>
    </row>
    <row r="56" spans="1:15" s="55" customFormat="1" ht="18" customHeight="1">
      <c r="A56" s="138"/>
      <c r="B56" s="230"/>
      <c r="C56" s="45"/>
      <c r="D56" s="87"/>
      <c r="E56" s="93"/>
      <c r="F56" s="171"/>
      <c r="G56" s="87"/>
      <c r="H56" s="93"/>
      <c r="I56" s="174"/>
      <c r="J56" s="87" t="s">
        <v>408</v>
      </c>
      <c r="K56" s="192">
        <v>470</v>
      </c>
      <c r="L56" s="45"/>
      <c r="M56" s="101" t="s">
        <v>137</v>
      </c>
      <c r="N56" s="93">
        <v>240</v>
      </c>
      <c r="O56" s="45"/>
    </row>
    <row r="57" spans="1:15" s="55" customFormat="1" ht="18" customHeight="1">
      <c r="A57" s="43"/>
      <c r="B57" s="85"/>
      <c r="C57" s="45"/>
      <c r="D57" s="43"/>
      <c r="E57" s="44"/>
      <c r="F57" s="206"/>
      <c r="G57" s="87"/>
      <c r="H57" s="93"/>
      <c r="I57" s="174"/>
      <c r="J57" s="219"/>
      <c r="K57" s="172"/>
      <c r="L57" s="45"/>
      <c r="M57" s="101" t="s">
        <v>138</v>
      </c>
      <c r="N57" s="93">
        <v>450</v>
      </c>
      <c r="O57" s="45"/>
    </row>
    <row r="58" spans="1:15" s="55" customFormat="1" ht="18" customHeight="1">
      <c r="A58" s="87"/>
      <c r="B58" s="90"/>
      <c r="C58" s="174"/>
      <c r="D58" s="87"/>
      <c r="E58" s="93"/>
      <c r="F58" s="174"/>
      <c r="G58" s="87"/>
      <c r="H58" s="93"/>
      <c r="I58" s="174"/>
      <c r="J58" s="222"/>
      <c r="K58" s="104"/>
      <c r="L58" s="45"/>
      <c r="M58" s="138" t="s">
        <v>139</v>
      </c>
      <c r="N58" s="93">
        <v>100</v>
      </c>
      <c r="O58" s="45"/>
    </row>
    <row r="59" spans="1:15" s="55" customFormat="1" ht="18" customHeight="1">
      <c r="A59" s="87"/>
      <c r="B59" s="90"/>
      <c r="C59" s="174"/>
      <c r="D59" s="87"/>
      <c r="E59" s="93"/>
      <c r="F59" s="174"/>
      <c r="G59" s="87"/>
      <c r="H59" s="93"/>
      <c r="I59" s="171"/>
      <c r="J59" s="138"/>
      <c r="K59" s="168"/>
      <c r="L59" s="45"/>
      <c r="M59" s="373"/>
      <c r="N59" s="374"/>
      <c r="O59" s="206"/>
    </row>
    <row r="60" spans="1:15" s="55" customFormat="1" ht="18" customHeight="1">
      <c r="A60" s="342" t="s">
        <v>448</v>
      </c>
      <c r="B60" s="354">
        <f>SUM(B54:B59)</f>
        <v>10</v>
      </c>
      <c r="C60" s="366">
        <f>SUM(C54:C59)</f>
        <v>0</v>
      </c>
      <c r="D60" s="342" t="s">
        <v>448</v>
      </c>
      <c r="E60" s="354">
        <f>SUM(E54:E59)</f>
        <v>0</v>
      </c>
      <c r="F60" s="366">
        <f>SUM(F54:F59)</f>
        <v>0</v>
      </c>
      <c r="G60" s="87"/>
      <c r="H60" s="93"/>
      <c r="I60" s="171"/>
      <c r="J60" s="138"/>
      <c r="K60" s="168"/>
      <c r="L60" s="171"/>
      <c r="M60" s="342" t="s">
        <v>448</v>
      </c>
      <c r="N60" s="354">
        <f>SUM(N54:N59)</f>
        <v>1510</v>
      </c>
      <c r="O60" s="366">
        <f>SUM(O54:O59)</f>
        <v>0</v>
      </c>
    </row>
    <row r="61" spans="1:15" s="55" customFormat="1" ht="18" customHeight="1">
      <c r="A61" s="223"/>
      <c r="B61" s="224"/>
      <c r="C61" s="180"/>
      <c r="D61" s="223"/>
      <c r="E61" s="186"/>
      <c r="F61" s="180"/>
      <c r="G61" s="223"/>
      <c r="H61" s="186"/>
      <c r="I61" s="180"/>
      <c r="J61" s="225"/>
      <c r="K61" s="226"/>
      <c r="L61" s="176"/>
      <c r="M61" s="181"/>
      <c r="N61" s="98"/>
      <c r="O61" s="176"/>
    </row>
    <row r="62" spans="1:15" s="55" customFormat="1" ht="18" customHeight="1" thickBot="1">
      <c r="A62" s="334" t="s">
        <v>23</v>
      </c>
      <c r="B62" s="108">
        <f>SUM(B52,B60)</f>
        <v>450</v>
      </c>
      <c r="C62" s="189">
        <f>SUM(C52,C60)</f>
        <v>0</v>
      </c>
      <c r="D62" s="334" t="s">
        <v>23</v>
      </c>
      <c r="E62" s="108">
        <f>SUM(E52,E60)</f>
        <v>940</v>
      </c>
      <c r="F62" s="189">
        <f>SUM(F52,F60)</f>
        <v>0</v>
      </c>
      <c r="G62" s="334" t="s">
        <v>23</v>
      </c>
      <c r="H62" s="108">
        <f>SUM(H47:H53)</f>
        <v>3230</v>
      </c>
      <c r="I62" s="189">
        <f>SUM(I47:I53)</f>
        <v>0</v>
      </c>
      <c r="J62" s="334" t="s">
        <v>23</v>
      </c>
      <c r="K62" s="108">
        <f>SUM(K56:K60)</f>
        <v>470</v>
      </c>
      <c r="L62" s="157">
        <f>SUM(L56:L60)</f>
        <v>0</v>
      </c>
      <c r="M62" s="334" t="s">
        <v>23</v>
      </c>
      <c r="N62" s="108">
        <f>SUM(N52,N60)</f>
        <v>3330</v>
      </c>
      <c r="O62" s="189">
        <f>SUM(O52,O60)</f>
        <v>0</v>
      </c>
    </row>
    <row r="63" spans="1:15" s="55" customFormat="1" ht="15" customHeight="1" thickBot="1">
      <c r="A63" s="227"/>
      <c r="B63" s="228"/>
      <c r="C63" s="229"/>
      <c r="D63" s="227"/>
      <c r="E63" s="228"/>
      <c r="F63" s="229"/>
      <c r="G63" s="227"/>
      <c r="H63" s="228"/>
      <c r="I63" s="229"/>
      <c r="J63" s="227"/>
      <c r="K63" s="228"/>
      <c r="L63" s="229"/>
      <c r="M63" s="227"/>
      <c r="N63" s="228"/>
      <c r="O63" s="229"/>
    </row>
    <row r="64" spans="1:10" s="1" customFormat="1" ht="17.25" customHeight="1" thickBot="1">
      <c r="A64" s="68" t="s">
        <v>510</v>
      </c>
      <c r="B64" s="69"/>
      <c r="C64" s="70" t="s">
        <v>200</v>
      </c>
      <c r="D64" s="71" t="s">
        <v>140</v>
      </c>
      <c r="E64" s="72"/>
      <c r="F64" s="131" t="s">
        <v>1</v>
      </c>
      <c r="G64" s="132">
        <f>B75+E75+H75+K73+K75+N75</f>
        <v>8040</v>
      </c>
      <c r="H64" s="75" t="s">
        <v>2</v>
      </c>
      <c r="I64" s="76">
        <f>C75+F75+I75+L73+L75+O75</f>
        <v>0</v>
      </c>
      <c r="J64" s="77"/>
    </row>
    <row r="65" spans="1:15" s="55" customFormat="1" ht="5.25" customHeight="1" thickBo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s="55" customFormat="1" ht="18" customHeight="1">
      <c r="A66" s="47" t="s">
        <v>246</v>
      </c>
      <c r="B66" s="48"/>
      <c r="C66" s="52"/>
      <c r="D66" s="48" t="s">
        <v>247</v>
      </c>
      <c r="E66" s="48"/>
      <c r="F66" s="52"/>
      <c r="G66" s="48" t="s">
        <v>248</v>
      </c>
      <c r="H66" s="48"/>
      <c r="I66" s="52"/>
      <c r="J66" s="48" t="s">
        <v>249</v>
      </c>
      <c r="K66" s="48"/>
      <c r="L66" s="52"/>
      <c r="M66" s="48" t="s">
        <v>250</v>
      </c>
      <c r="N66" s="48"/>
      <c r="O66" s="52"/>
    </row>
    <row r="67" spans="1:15" s="1" customFormat="1" ht="15" customHeight="1">
      <c r="A67" s="133" t="s">
        <v>3</v>
      </c>
      <c r="B67" s="134" t="s">
        <v>327</v>
      </c>
      <c r="C67" s="84" t="s">
        <v>326</v>
      </c>
      <c r="D67" s="82" t="s">
        <v>3</v>
      </c>
      <c r="E67" s="83" t="s">
        <v>327</v>
      </c>
      <c r="F67" s="84" t="s">
        <v>326</v>
      </c>
      <c r="G67" s="133" t="s">
        <v>3</v>
      </c>
      <c r="H67" s="134" t="s">
        <v>327</v>
      </c>
      <c r="I67" s="84" t="s">
        <v>326</v>
      </c>
      <c r="J67" s="133" t="s">
        <v>3</v>
      </c>
      <c r="K67" s="134" t="s">
        <v>327</v>
      </c>
      <c r="L67" s="84" t="s">
        <v>326</v>
      </c>
      <c r="M67" s="82" t="s">
        <v>3</v>
      </c>
      <c r="N67" s="83" t="s">
        <v>327</v>
      </c>
      <c r="O67" s="84" t="s">
        <v>326</v>
      </c>
    </row>
    <row r="68" spans="1:15" s="55" customFormat="1" ht="18" customHeight="1">
      <c r="A68" s="138"/>
      <c r="B68" s="136"/>
      <c r="C68" s="45"/>
      <c r="D68" s="428" t="s">
        <v>141</v>
      </c>
      <c r="E68" s="423"/>
      <c r="F68" s="45"/>
      <c r="G68" s="432" t="s">
        <v>333</v>
      </c>
      <c r="H68" s="421"/>
      <c r="I68" s="410"/>
      <c r="J68" s="434" t="s">
        <v>497</v>
      </c>
      <c r="K68" s="435"/>
      <c r="L68" s="45"/>
      <c r="M68" s="88" t="s">
        <v>479</v>
      </c>
      <c r="N68" s="44">
        <v>2250</v>
      </c>
      <c r="O68" s="45"/>
    </row>
    <row r="69" spans="1:15" s="55" customFormat="1" ht="18" customHeight="1">
      <c r="A69" s="138"/>
      <c r="B69" s="230"/>
      <c r="C69" s="45"/>
      <c r="D69" s="101"/>
      <c r="E69" s="93"/>
      <c r="F69" s="45"/>
      <c r="G69" s="101"/>
      <c r="H69" s="93"/>
      <c r="I69" s="45"/>
      <c r="J69" s="141"/>
      <c r="K69" s="93"/>
      <c r="L69" s="45"/>
      <c r="M69" s="88" t="s">
        <v>480</v>
      </c>
      <c r="N69" s="44">
        <v>1020</v>
      </c>
      <c r="O69" s="45"/>
    </row>
    <row r="70" spans="1:15" s="55" customFormat="1" ht="18" customHeight="1">
      <c r="A70" s="138"/>
      <c r="B70" s="230"/>
      <c r="C70" s="45"/>
      <c r="D70" s="194"/>
      <c r="E70" s="93"/>
      <c r="F70" s="45"/>
      <c r="G70" s="194"/>
      <c r="H70" s="93"/>
      <c r="I70" s="45"/>
      <c r="J70" s="141"/>
      <c r="K70" s="93"/>
      <c r="L70" s="45"/>
      <c r="M70" s="101" t="s">
        <v>481</v>
      </c>
      <c r="N70" s="93">
        <v>2080</v>
      </c>
      <c r="O70" s="45"/>
    </row>
    <row r="71" spans="1:15" s="55" customFormat="1" ht="18" customHeight="1">
      <c r="A71" s="138"/>
      <c r="B71" s="230"/>
      <c r="C71" s="45"/>
      <c r="D71" s="231"/>
      <c r="E71" s="93"/>
      <c r="F71" s="45"/>
      <c r="G71" s="231"/>
      <c r="H71" s="93"/>
      <c r="I71" s="45"/>
      <c r="J71" s="141"/>
      <c r="K71" s="93"/>
      <c r="L71" s="45"/>
      <c r="M71" s="101" t="s">
        <v>142</v>
      </c>
      <c r="N71" s="93">
        <v>680</v>
      </c>
      <c r="O71" s="45"/>
    </row>
    <row r="72" spans="1:15" s="55" customFormat="1" ht="18" customHeight="1">
      <c r="A72" s="208"/>
      <c r="B72" s="232"/>
      <c r="C72" s="45"/>
      <c r="D72" s="87"/>
      <c r="E72" s="93"/>
      <c r="F72" s="45"/>
      <c r="G72" s="87"/>
      <c r="H72" s="93"/>
      <c r="I72" s="45"/>
      <c r="J72" s="138"/>
      <c r="K72" s="168"/>
      <c r="L72" s="45"/>
      <c r="M72" s="101" t="s">
        <v>143</v>
      </c>
      <c r="N72" s="93">
        <v>1410</v>
      </c>
      <c r="O72" s="45"/>
    </row>
    <row r="73" spans="1:15" s="55" customFormat="1" ht="18" customHeight="1">
      <c r="A73" s="193"/>
      <c r="B73" s="232"/>
      <c r="C73" s="233"/>
      <c r="D73" s="87"/>
      <c r="E73" s="93"/>
      <c r="F73" s="171"/>
      <c r="G73" s="87"/>
      <c r="H73" s="93"/>
      <c r="I73" s="171"/>
      <c r="J73" s="141"/>
      <c r="K73" s="93"/>
      <c r="L73" s="171"/>
      <c r="M73" s="101" t="s">
        <v>417</v>
      </c>
      <c r="N73" s="93">
        <v>600</v>
      </c>
      <c r="O73" s="45"/>
    </row>
    <row r="74" spans="1:15" s="55" customFormat="1" ht="18" customHeight="1">
      <c r="A74" s="151"/>
      <c r="B74" s="152"/>
      <c r="C74" s="117"/>
      <c r="D74" s="46"/>
      <c r="E74" s="102"/>
      <c r="F74" s="117"/>
      <c r="G74" s="87"/>
      <c r="H74" s="93"/>
      <c r="I74" s="171"/>
      <c r="J74" s="153"/>
      <c r="K74" s="148"/>
      <c r="L74" s="117"/>
      <c r="N74" s="112"/>
      <c r="O74" s="117"/>
    </row>
    <row r="75" spans="1:15" s="55" customFormat="1" ht="18" customHeight="1" thickBot="1">
      <c r="A75" s="360" t="s">
        <v>23</v>
      </c>
      <c r="B75" s="156">
        <f>SUM(B68:B73)</f>
        <v>0</v>
      </c>
      <c r="C75" s="157">
        <f>SUM(C68:C73)</f>
        <v>0</v>
      </c>
      <c r="D75" s="334" t="s">
        <v>23</v>
      </c>
      <c r="E75" s="108">
        <f>SUM(E68:E73)</f>
        <v>0</v>
      </c>
      <c r="F75" s="157">
        <f>SUM(F68:F73)</f>
        <v>0</v>
      </c>
      <c r="G75" s="360" t="s">
        <v>23</v>
      </c>
      <c r="H75" s="156">
        <f>SUM(H68:H73)</f>
        <v>0</v>
      </c>
      <c r="I75" s="157">
        <f>SUM(I68:I73)</f>
        <v>0</v>
      </c>
      <c r="J75" s="360" t="s">
        <v>23</v>
      </c>
      <c r="K75" s="156">
        <f>SUM(K68:K73)</f>
        <v>0</v>
      </c>
      <c r="L75" s="157">
        <f>SUM(L68:L73)</f>
        <v>0</v>
      </c>
      <c r="M75" s="334" t="s">
        <v>23</v>
      </c>
      <c r="N75" s="108">
        <f>SUM(N68:N74)</f>
        <v>8040</v>
      </c>
      <c r="O75" s="157">
        <f>SUM(O68:O74)</f>
        <v>0</v>
      </c>
    </row>
    <row r="76" s="55" customFormat="1" ht="15" customHeight="1">
      <c r="M76" s="158"/>
    </row>
  </sheetData>
  <sheetProtection/>
  <mergeCells count="1">
    <mergeCell ref="E2:G2"/>
  </mergeCells>
  <conditionalFormatting sqref="O68:O73 L68:L72 I68:I72 F68:F72 C68:C72 O54:O58 L56:L59 C54:C57 O47:O50 L47:L50 I47:I51 F47:F50 C47:C50 O34:O37 O30 L30:L37 I30:I37 F30:F37 C30:C37 O16:O21 L16:L22 I16:I21 F16:F21 C16:C21 O8 I8">
    <cfRule type="cellIs" priority="1" dxfId="22" operator="greaterThan" stopIfTrue="1">
      <formula>B8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No.4</oddHeader>
  </headerFooter>
  <rowBreaks count="1" manualBreakCount="1">
    <brk id="75" max="1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="85" zoomScaleNormal="85" zoomScalePageLayoutView="0" workbookViewId="0" topLeftCell="A1">
      <pane ySplit="2" topLeftCell="A3" activePane="bottomLeft" state="frozen"/>
      <selection pane="topLeft" activeCell="J48" sqref="J48"/>
      <selection pane="bottomLeft" activeCell="I34" sqref="I34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188</v>
      </c>
      <c r="B1" s="48"/>
      <c r="C1" s="48"/>
      <c r="D1" s="49"/>
      <c r="E1" s="48" t="s">
        <v>305</v>
      </c>
      <c r="F1" s="48"/>
      <c r="G1" s="49"/>
      <c r="H1" s="50" t="s">
        <v>0</v>
      </c>
      <c r="I1" s="48" t="s">
        <v>189</v>
      </c>
      <c r="J1" s="49"/>
      <c r="K1" s="51" t="s">
        <v>190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6" t="str">
        <f>'大分市（旧・新）'!$E$2</f>
        <v>令和　　年　　月　　日</v>
      </c>
      <c r="F2" s="467"/>
      <c r="G2" s="468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9" t="s">
        <v>443</v>
      </c>
    </row>
    <row r="4" spans="1:15" s="1" customFormat="1" ht="17.25" customHeight="1" thickBot="1">
      <c r="A4" s="68" t="s">
        <v>510</v>
      </c>
      <c r="B4" s="69"/>
      <c r="C4" s="70" t="s">
        <v>335</v>
      </c>
      <c r="D4" s="71" t="s">
        <v>334</v>
      </c>
      <c r="E4" s="72"/>
      <c r="F4" s="131" t="s">
        <v>1</v>
      </c>
      <c r="G4" s="132">
        <f>SUM(B20,E20,H20,K20,N20)</f>
        <v>12240</v>
      </c>
      <c r="H4" s="75" t="s">
        <v>2</v>
      </c>
      <c r="I4" s="76">
        <f>SUM(C20,F20,I20,L20,O20)</f>
        <v>0</v>
      </c>
      <c r="J4" s="77"/>
      <c r="K4" s="78" t="s">
        <v>191</v>
      </c>
      <c r="L4" s="79">
        <f>SUM(I4,I22,I46)</f>
        <v>0</v>
      </c>
      <c r="M4" s="25"/>
      <c r="N4" s="234"/>
      <c r="O4" s="350" t="s">
        <v>444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266</v>
      </c>
      <c r="B6" s="48"/>
      <c r="C6" s="52"/>
      <c r="D6" s="48" t="s">
        <v>267</v>
      </c>
      <c r="E6" s="48"/>
      <c r="F6" s="52"/>
      <c r="G6" s="48" t="s">
        <v>268</v>
      </c>
      <c r="H6" s="48"/>
      <c r="I6" s="52"/>
      <c r="J6" s="48" t="s">
        <v>215</v>
      </c>
      <c r="K6" s="48"/>
      <c r="L6" s="52"/>
      <c r="M6" s="48" t="s">
        <v>214</v>
      </c>
      <c r="N6" s="48"/>
      <c r="O6" s="52"/>
    </row>
    <row r="7" spans="1:15" s="1" customFormat="1" ht="15" customHeight="1">
      <c r="A7" s="133" t="s">
        <v>3</v>
      </c>
      <c r="B7" s="83" t="s">
        <v>327</v>
      </c>
      <c r="C7" s="190" t="s">
        <v>326</v>
      </c>
      <c r="D7" s="133" t="s">
        <v>3</v>
      </c>
      <c r="E7" s="83" t="s">
        <v>327</v>
      </c>
      <c r="F7" s="190" t="s">
        <v>326</v>
      </c>
      <c r="G7" s="235" t="s">
        <v>3</v>
      </c>
      <c r="H7" s="83" t="s">
        <v>327</v>
      </c>
      <c r="I7" s="190" t="s">
        <v>326</v>
      </c>
      <c r="J7" s="133" t="s">
        <v>3</v>
      </c>
      <c r="K7" s="83" t="s">
        <v>327</v>
      </c>
      <c r="L7" s="190" t="s">
        <v>326</v>
      </c>
      <c r="M7" s="133" t="s">
        <v>3</v>
      </c>
      <c r="N7" s="83" t="s">
        <v>327</v>
      </c>
      <c r="O7" s="190" t="s">
        <v>326</v>
      </c>
    </row>
    <row r="8" spans="1:15" s="55" customFormat="1" ht="18" customHeight="1">
      <c r="A8" s="138"/>
      <c r="B8" s="85"/>
      <c r="C8" s="45"/>
      <c r="D8" s="138" t="s">
        <v>145</v>
      </c>
      <c r="E8" s="93">
        <v>510</v>
      </c>
      <c r="F8" s="45"/>
      <c r="G8" s="141" t="s">
        <v>145</v>
      </c>
      <c r="H8" s="44">
        <v>600</v>
      </c>
      <c r="I8" s="45"/>
      <c r="J8" s="141"/>
      <c r="K8" s="44"/>
      <c r="L8" s="206"/>
      <c r="M8" s="141" t="s">
        <v>501</v>
      </c>
      <c r="N8" s="44">
        <v>590</v>
      </c>
      <c r="O8" s="45"/>
    </row>
    <row r="9" spans="1:15" s="55" customFormat="1" ht="18" customHeight="1">
      <c r="A9" s="432" t="s">
        <v>144</v>
      </c>
      <c r="B9" s="85">
        <v>0</v>
      </c>
      <c r="C9" s="45"/>
      <c r="D9" s="432" t="s">
        <v>503</v>
      </c>
      <c r="E9" s="44"/>
      <c r="F9" s="45"/>
      <c r="G9" s="440" t="s">
        <v>144</v>
      </c>
      <c r="H9" s="93">
        <v>0</v>
      </c>
      <c r="I9" s="45"/>
      <c r="J9" s="207"/>
      <c r="K9" s="93"/>
      <c r="L9" s="206"/>
      <c r="M9" s="290" t="s">
        <v>502</v>
      </c>
      <c r="N9" s="93">
        <v>1010</v>
      </c>
      <c r="O9" s="45"/>
    </row>
    <row r="10" spans="1:15" s="55" customFormat="1" ht="18" customHeight="1">
      <c r="A10" s="298"/>
      <c r="B10" s="90"/>
      <c r="C10" s="45"/>
      <c r="D10" s="138"/>
      <c r="E10" s="302"/>
      <c r="F10" s="45"/>
      <c r="G10" s="138"/>
      <c r="H10" s="302"/>
      <c r="I10" s="45"/>
      <c r="J10" s="207"/>
      <c r="K10" s="93"/>
      <c r="L10" s="206"/>
      <c r="M10" s="207" t="s">
        <v>146</v>
      </c>
      <c r="N10" s="93">
        <v>610</v>
      </c>
      <c r="O10" s="45"/>
    </row>
    <row r="11" spans="1:15" s="55" customFormat="1" ht="18" customHeight="1">
      <c r="A11" s="138"/>
      <c r="B11" s="90"/>
      <c r="C11" s="45"/>
      <c r="D11" s="138"/>
      <c r="E11" s="93"/>
      <c r="F11" s="45"/>
      <c r="G11" s="138"/>
      <c r="H11" s="302"/>
      <c r="I11" s="45"/>
      <c r="J11" s="207"/>
      <c r="K11" s="93"/>
      <c r="L11" s="206"/>
      <c r="M11" s="207" t="s">
        <v>147</v>
      </c>
      <c r="N11" s="93">
        <v>1100</v>
      </c>
      <c r="O11" s="45"/>
    </row>
    <row r="12" spans="1:15" s="55" customFormat="1" ht="18" customHeight="1">
      <c r="A12" s="138"/>
      <c r="B12" s="90"/>
      <c r="C12" s="45"/>
      <c r="D12" s="138"/>
      <c r="E12" s="93"/>
      <c r="F12" s="45"/>
      <c r="G12" s="138"/>
      <c r="H12" s="302"/>
      <c r="I12" s="45"/>
      <c r="J12" s="207"/>
      <c r="K12" s="93"/>
      <c r="L12" s="206"/>
      <c r="M12" s="207" t="s">
        <v>148</v>
      </c>
      <c r="N12" s="93">
        <v>850</v>
      </c>
      <c r="O12" s="45"/>
    </row>
    <row r="13" spans="1:15" s="55" customFormat="1" ht="18" customHeight="1">
      <c r="A13" s="138"/>
      <c r="B13" s="90"/>
      <c r="C13" s="45"/>
      <c r="D13" s="138"/>
      <c r="E13" s="93"/>
      <c r="F13" s="45"/>
      <c r="G13" s="138"/>
      <c r="H13" s="93"/>
      <c r="I13" s="45"/>
      <c r="J13" s="207"/>
      <c r="K13" s="93"/>
      <c r="L13" s="206"/>
      <c r="M13" s="207" t="s">
        <v>149</v>
      </c>
      <c r="N13" s="93">
        <v>600</v>
      </c>
      <c r="O13" s="45"/>
    </row>
    <row r="14" spans="1:15" s="55" customFormat="1" ht="18" customHeight="1">
      <c r="A14" s="208"/>
      <c r="B14" s="90"/>
      <c r="C14" s="45"/>
      <c r="D14" s="138"/>
      <c r="E14" s="93"/>
      <c r="F14" s="45"/>
      <c r="G14" s="138"/>
      <c r="H14" s="93"/>
      <c r="I14" s="45"/>
      <c r="J14" s="207"/>
      <c r="K14" s="93"/>
      <c r="L14" s="174"/>
      <c r="M14" s="291" t="s">
        <v>412</v>
      </c>
      <c r="N14" s="93">
        <v>3750</v>
      </c>
      <c r="O14" s="45"/>
    </row>
    <row r="15" spans="1:15" s="55" customFormat="1" ht="18" customHeight="1">
      <c r="A15" s="138"/>
      <c r="B15" s="93"/>
      <c r="C15" s="45"/>
      <c r="D15" s="312"/>
      <c r="E15" s="236"/>
      <c r="F15" s="45"/>
      <c r="G15" s="166"/>
      <c r="H15" s="238"/>
      <c r="I15" s="45"/>
      <c r="J15" s="207"/>
      <c r="K15" s="93"/>
      <c r="L15" s="174"/>
      <c r="M15" s="141" t="s">
        <v>430</v>
      </c>
      <c r="N15" s="44">
        <v>710</v>
      </c>
      <c r="O15" s="45"/>
    </row>
    <row r="16" spans="1:15" s="55" customFormat="1" ht="18" customHeight="1">
      <c r="A16" s="138"/>
      <c r="B16" s="93"/>
      <c r="C16" s="45"/>
      <c r="D16" s="312"/>
      <c r="E16" s="236"/>
      <c r="F16" s="45"/>
      <c r="G16" s="166"/>
      <c r="H16" s="238"/>
      <c r="I16" s="45"/>
      <c r="J16" s="138"/>
      <c r="K16" s="93"/>
      <c r="L16" s="174"/>
      <c r="M16" s="433" t="s">
        <v>500</v>
      </c>
      <c r="N16" s="93">
        <v>1510</v>
      </c>
      <c r="O16" s="45"/>
    </row>
    <row r="17" spans="1:15" s="55" customFormat="1" ht="18" customHeight="1">
      <c r="A17" s="138"/>
      <c r="B17" s="93"/>
      <c r="C17" s="45"/>
      <c r="D17" s="312"/>
      <c r="E17" s="236"/>
      <c r="F17" s="45"/>
      <c r="G17" s="166"/>
      <c r="H17" s="238"/>
      <c r="I17" s="45"/>
      <c r="J17" s="138"/>
      <c r="K17" s="93"/>
      <c r="L17" s="174"/>
      <c r="M17" s="290" t="s">
        <v>403</v>
      </c>
      <c r="N17" s="93">
        <v>400</v>
      </c>
      <c r="O17" s="45"/>
    </row>
    <row r="18" spans="1:15" s="55" customFormat="1" ht="18" customHeight="1">
      <c r="A18" s="138"/>
      <c r="B18" s="93"/>
      <c r="C18" s="174"/>
      <c r="D18" s="312"/>
      <c r="E18" s="236"/>
      <c r="F18" s="237"/>
      <c r="G18" s="166"/>
      <c r="H18" s="238"/>
      <c r="I18" s="174"/>
      <c r="J18" s="138"/>
      <c r="K18" s="93"/>
      <c r="L18" s="174"/>
      <c r="M18" s="207"/>
      <c r="N18" s="93"/>
      <c r="O18" s="206"/>
    </row>
    <row r="19" spans="1:15" s="55" customFormat="1" ht="18" customHeight="1">
      <c r="A19" s="242"/>
      <c r="B19" s="96"/>
      <c r="C19" s="243"/>
      <c r="D19" s="242"/>
      <c r="E19" s="98"/>
      <c r="F19" s="243"/>
      <c r="G19" s="244"/>
      <c r="H19" s="98"/>
      <c r="I19" s="243"/>
      <c r="J19" s="242"/>
      <c r="K19" s="98"/>
      <c r="L19" s="243"/>
      <c r="M19" s="245"/>
      <c r="N19" s="98"/>
      <c r="O19" s="243"/>
    </row>
    <row r="20" spans="1:15" s="55" customFormat="1" ht="18" customHeight="1" thickBot="1">
      <c r="A20" s="360" t="s">
        <v>23</v>
      </c>
      <c r="B20" s="108">
        <f>SUM(B8:B14)</f>
        <v>0</v>
      </c>
      <c r="C20" s="189">
        <f>SUM(C8:C14)</f>
        <v>0</v>
      </c>
      <c r="D20" s="360" t="s">
        <v>23</v>
      </c>
      <c r="E20" s="108">
        <f>SUM(E8:E14)</f>
        <v>510</v>
      </c>
      <c r="F20" s="189">
        <f>SUM(F8:F14)</f>
        <v>0</v>
      </c>
      <c r="G20" s="378" t="s">
        <v>23</v>
      </c>
      <c r="H20" s="108">
        <f>SUM(H8:H14)</f>
        <v>600</v>
      </c>
      <c r="I20" s="189">
        <f>SUM(I8:I14)</f>
        <v>0</v>
      </c>
      <c r="J20" s="378" t="s">
        <v>23</v>
      </c>
      <c r="K20" s="108">
        <f>SUM(K8:K16)</f>
        <v>0</v>
      </c>
      <c r="L20" s="189">
        <f>SUM(L8:L16)</f>
        <v>0</v>
      </c>
      <c r="M20" s="360" t="s">
        <v>23</v>
      </c>
      <c r="N20" s="108">
        <f>SUM(N8:N19)</f>
        <v>11130</v>
      </c>
      <c r="O20" s="189">
        <f>SUM(O8:O19)</f>
        <v>0</v>
      </c>
    </row>
    <row r="21" s="55" customFormat="1" ht="15" customHeight="1" thickBot="1">
      <c r="M21" s="158"/>
    </row>
    <row r="22" spans="1:15" s="1" customFormat="1" ht="17.25" customHeight="1" thickBot="1">
      <c r="A22" s="68" t="s">
        <v>510</v>
      </c>
      <c r="B22" s="69"/>
      <c r="C22" s="70" t="s">
        <v>201</v>
      </c>
      <c r="D22" s="71" t="s">
        <v>151</v>
      </c>
      <c r="E22" s="72"/>
      <c r="F22" s="131" t="s">
        <v>1</v>
      </c>
      <c r="G22" s="132">
        <f>B44+E44+H44+K44+N44</f>
        <v>8530</v>
      </c>
      <c r="H22" s="75" t="s">
        <v>2</v>
      </c>
      <c r="I22" s="76">
        <f>C44+F44+I44+L44+O44</f>
        <v>0</v>
      </c>
      <c r="J22" s="77"/>
      <c r="K22" s="299"/>
      <c r="L22" s="301"/>
      <c r="M22" s="301"/>
      <c r="N22" s="301"/>
      <c r="O22" s="301"/>
    </row>
    <row r="23" spans="1:15" s="55" customFormat="1" ht="5.25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55" customFormat="1" ht="18" customHeight="1">
      <c r="A24" s="47" t="s">
        <v>261</v>
      </c>
      <c r="B24" s="48"/>
      <c r="C24" s="52"/>
      <c r="D24" s="48" t="s">
        <v>262</v>
      </c>
      <c r="E24" s="48"/>
      <c r="F24" s="52"/>
      <c r="G24" s="48" t="s">
        <v>263</v>
      </c>
      <c r="H24" s="48"/>
      <c r="I24" s="52"/>
      <c r="J24" s="48" t="s">
        <v>264</v>
      </c>
      <c r="K24" s="48"/>
      <c r="L24" s="52"/>
      <c r="M24" s="48" t="s">
        <v>265</v>
      </c>
      <c r="N24" s="48"/>
      <c r="O24" s="52"/>
    </row>
    <row r="25" spans="1:15" s="1" customFormat="1" ht="15" customHeight="1">
      <c r="A25" s="133" t="s">
        <v>3</v>
      </c>
      <c r="B25" s="83" t="s">
        <v>327</v>
      </c>
      <c r="C25" s="190" t="s">
        <v>326</v>
      </c>
      <c r="D25" s="133" t="s">
        <v>3</v>
      </c>
      <c r="E25" s="83" t="s">
        <v>327</v>
      </c>
      <c r="F25" s="190" t="s">
        <v>326</v>
      </c>
      <c r="G25" s="133" t="s">
        <v>3</v>
      </c>
      <c r="H25" s="83" t="s">
        <v>327</v>
      </c>
      <c r="I25" s="190" t="s">
        <v>326</v>
      </c>
      <c r="J25" s="133" t="s">
        <v>3</v>
      </c>
      <c r="K25" s="83" t="s">
        <v>327</v>
      </c>
      <c r="L25" s="190" t="s">
        <v>326</v>
      </c>
      <c r="M25" s="82" t="s">
        <v>3</v>
      </c>
      <c r="N25" s="83" t="s">
        <v>327</v>
      </c>
      <c r="O25" s="190" t="s">
        <v>326</v>
      </c>
    </row>
    <row r="26" spans="1:15" s="1" customFormat="1" ht="18.75" customHeight="1">
      <c r="A26" s="169" t="s">
        <v>354</v>
      </c>
      <c r="B26" s="353"/>
      <c r="C26" s="170"/>
      <c r="D26" s="169" t="s">
        <v>354</v>
      </c>
      <c r="E26" s="353"/>
      <c r="F26" s="170"/>
      <c r="G26" s="169" t="s">
        <v>354</v>
      </c>
      <c r="H26" s="353"/>
      <c r="I26" s="170"/>
      <c r="J26" s="169" t="s">
        <v>354</v>
      </c>
      <c r="K26" s="353"/>
      <c r="L26" s="170"/>
      <c r="M26" s="169" t="s">
        <v>354</v>
      </c>
      <c r="N26" s="353"/>
      <c r="O26" s="170"/>
    </row>
    <row r="27" spans="1:15" s="55" customFormat="1" ht="18" customHeight="1">
      <c r="A27" s="87"/>
      <c r="B27" s="90"/>
      <c r="C27" s="45"/>
      <c r="D27" s="87" t="s">
        <v>152</v>
      </c>
      <c r="E27" s="93">
        <v>400</v>
      </c>
      <c r="F27" s="45"/>
      <c r="G27" s="87" t="s">
        <v>152</v>
      </c>
      <c r="H27" s="93">
        <v>300</v>
      </c>
      <c r="I27" s="45"/>
      <c r="J27" s="138"/>
      <c r="K27" s="302"/>
      <c r="L27" s="174"/>
      <c r="M27" s="447" t="s">
        <v>387</v>
      </c>
      <c r="N27" s="93">
        <v>2180</v>
      </c>
      <c r="O27" s="45"/>
    </row>
    <row r="28" spans="1:15" s="55" customFormat="1" ht="18" customHeight="1">
      <c r="A28" s="87"/>
      <c r="B28" s="90"/>
      <c r="C28" s="45"/>
      <c r="D28" s="87"/>
      <c r="E28" s="93"/>
      <c r="F28" s="45"/>
      <c r="G28" s="87" t="s">
        <v>153</v>
      </c>
      <c r="H28" s="93">
        <v>350</v>
      </c>
      <c r="I28" s="45"/>
      <c r="J28" s="101"/>
      <c r="K28" s="93"/>
      <c r="L28" s="174"/>
      <c r="M28" s="101" t="s">
        <v>154</v>
      </c>
      <c r="N28" s="93">
        <v>570</v>
      </c>
      <c r="O28" s="45"/>
    </row>
    <row r="29" spans="1:15" s="55" customFormat="1" ht="18" customHeight="1">
      <c r="A29" s="87"/>
      <c r="B29" s="90"/>
      <c r="C29" s="45"/>
      <c r="D29" s="87"/>
      <c r="E29" s="93"/>
      <c r="F29" s="45"/>
      <c r="G29" s="43"/>
      <c r="H29" s="44"/>
      <c r="I29" s="45"/>
      <c r="J29" s="101"/>
      <c r="K29" s="93"/>
      <c r="L29" s="174"/>
      <c r="M29" s="448" t="s">
        <v>155</v>
      </c>
      <c r="N29" s="93"/>
      <c r="O29" s="45"/>
    </row>
    <row r="30" spans="1:15" s="55" customFormat="1" ht="18" customHeight="1">
      <c r="A30" s="246"/>
      <c r="B30" s="90"/>
      <c r="C30" s="45"/>
      <c r="D30" s="87"/>
      <c r="E30" s="93"/>
      <c r="F30" s="45"/>
      <c r="G30" s="87"/>
      <c r="H30" s="93"/>
      <c r="I30" s="45"/>
      <c r="J30" s="101"/>
      <c r="K30" s="93"/>
      <c r="L30" s="174"/>
      <c r="M30" s="123" t="s">
        <v>280</v>
      </c>
      <c r="N30" s="93">
        <v>1380</v>
      </c>
      <c r="O30" s="45"/>
    </row>
    <row r="31" spans="1:15" s="55" customFormat="1" ht="18" customHeight="1">
      <c r="A31" s="138"/>
      <c r="B31" s="93"/>
      <c r="C31" s="45"/>
      <c r="D31" s="312"/>
      <c r="E31" s="236"/>
      <c r="F31" s="45"/>
      <c r="G31" s="166"/>
      <c r="H31" s="238"/>
      <c r="I31" s="45"/>
      <c r="J31" s="138"/>
      <c r="K31" s="93"/>
      <c r="L31" s="174"/>
      <c r="M31" s="207"/>
      <c r="N31" s="93"/>
      <c r="O31" s="45"/>
    </row>
    <row r="32" spans="1:15" s="55" customFormat="1" ht="18" customHeight="1">
      <c r="A32" s="87"/>
      <c r="B32" s="90"/>
      <c r="C32" s="45"/>
      <c r="D32" s="246"/>
      <c r="E32" s="93"/>
      <c r="F32" s="45"/>
      <c r="G32" s="97"/>
      <c r="H32" s="98"/>
      <c r="I32" s="188"/>
      <c r="J32" s="101"/>
      <c r="K32" s="93"/>
      <c r="L32" s="174"/>
      <c r="M32" s="379"/>
      <c r="N32" s="98"/>
      <c r="O32" s="188"/>
    </row>
    <row r="33" spans="1:15" s="55" customFormat="1" ht="18" customHeight="1">
      <c r="A33" s="87"/>
      <c r="B33" s="90"/>
      <c r="C33" s="45"/>
      <c r="D33" s="87"/>
      <c r="E33" s="93"/>
      <c r="F33" s="45"/>
      <c r="G33" s="342" t="s">
        <v>448</v>
      </c>
      <c r="H33" s="354">
        <f>SUM(H27:H32)</f>
        <v>650</v>
      </c>
      <c r="I33" s="366">
        <f>SUM(I27:I32)</f>
        <v>0</v>
      </c>
      <c r="J33" s="101"/>
      <c r="K33" s="93"/>
      <c r="L33" s="174"/>
      <c r="M33" s="342" t="s">
        <v>448</v>
      </c>
      <c r="N33" s="354">
        <f>SUM(N27:N32)</f>
        <v>4130</v>
      </c>
      <c r="O33" s="366">
        <f>SUM(O27:O32)</f>
        <v>0</v>
      </c>
    </row>
    <row r="34" spans="1:15" s="55" customFormat="1" ht="18" customHeight="1">
      <c r="A34" s="87"/>
      <c r="B34" s="90"/>
      <c r="C34" s="174"/>
      <c r="D34" s="87"/>
      <c r="E34" s="93"/>
      <c r="F34" s="174"/>
      <c r="G34" s="103" t="s">
        <v>344</v>
      </c>
      <c r="H34" s="175"/>
      <c r="I34" s="171"/>
      <c r="J34" s="101"/>
      <c r="K34" s="93"/>
      <c r="L34" s="174"/>
      <c r="M34" s="103" t="s">
        <v>344</v>
      </c>
      <c r="N34" s="175"/>
      <c r="O34" s="171"/>
    </row>
    <row r="35" spans="1:15" s="55" customFormat="1" ht="18" customHeight="1">
      <c r="A35" s="87"/>
      <c r="B35" s="90"/>
      <c r="C35" s="174"/>
      <c r="D35" s="87"/>
      <c r="E35" s="93"/>
      <c r="F35" s="174"/>
      <c r="G35" s="431" t="s">
        <v>291</v>
      </c>
      <c r="H35" s="414"/>
      <c r="I35" s="45"/>
      <c r="J35" s="101"/>
      <c r="K35" s="93"/>
      <c r="L35" s="174"/>
      <c r="M35" s="101" t="s">
        <v>229</v>
      </c>
      <c r="N35" s="93">
        <v>750</v>
      </c>
      <c r="O35" s="45"/>
    </row>
    <row r="36" spans="1:15" s="55" customFormat="1" ht="18" customHeight="1">
      <c r="A36" s="87"/>
      <c r="B36" s="90"/>
      <c r="C36" s="174"/>
      <c r="D36" s="87"/>
      <c r="E36" s="93"/>
      <c r="F36" s="174"/>
      <c r="G36" s="431" t="s">
        <v>337</v>
      </c>
      <c r="H36" s="414"/>
      <c r="I36" s="45"/>
      <c r="J36" s="101"/>
      <c r="K36" s="93"/>
      <c r="L36" s="174"/>
      <c r="M36" s="101" t="s">
        <v>156</v>
      </c>
      <c r="N36" s="93">
        <v>1210</v>
      </c>
      <c r="O36" s="45"/>
    </row>
    <row r="37" spans="1:15" s="55" customFormat="1" ht="18" customHeight="1">
      <c r="A37" s="87"/>
      <c r="B37" s="90"/>
      <c r="C37" s="174"/>
      <c r="D37" s="87"/>
      <c r="E37" s="93"/>
      <c r="F37" s="174"/>
      <c r="G37" s="407" t="s">
        <v>457</v>
      </c>
      <c r="H37" s="93"/>
      <c r="I37" s="174"/>
      <c r="J37" s="101"/>
      <c r="K37" s="93"/>
      <c r="L37" s="174"/>
      <c r="M37" s="449" t="s">
        <v>292</v>
      </c>
      <c r="N37" s="93">
        <v>1390</v>
      </c>
      <c r="O37" s="45"/>
    </row>
    <row r="38" spans="1:15" s="55" customFormat="1" ht="18" customHeight="1">
      <c r="A38" s="87"/>
      <c r="B38" s="90"/>
      <c r="C38" s="174"/>
      <c r="D38" s="87"/>
      <c r="E38" s="93"/>
      <c r="F38" s="174"/>
      <c r="G38" s="87"/>
      <c r="H38" s="93"/>
      <c r="I38" s="174"/>
      <c r="J38" s="101"/>
      <c r="K38" s="93"/>
      <c r="L38" s="174"/>
      <c r="M38" s="138"/>
      <c r="N38" s="302"/>
      <c r="O38" s="45"/>
    </row>
    <row r="39" spans="1:15" s="55" customFormat="1" ht="18" customHeight="1">
      <c r="A39" s="87"/>
      <c r="B39" s="90"/>
      <c r="C39" s="174"/>
      <c r="D39" s="87"/>
      <c r="E39" s="247"/>
      <c r="F39" s="174"/>
      <c r="G39" s="168"/>
      <c r="H39" s="241"/>
      <c r="I39" s="174"/>
      <c r="J39" s="101"/>
      <c r="K39" s="93"/>
      <c r="L39" s="174"/>
      <c r="M39" s="88"/>
      <c r="N39" s="44"/>
      <c r="O39" s="45"/>
    </row>
    <row r="40" spans="1:15" s="55" customFormat="1" ht="18" customHeight="1">
      <c r="A40" s="87"/>
      <c r="B40" s="90"/>
      <c r="C40" s="174"/>
      <c r="D40" s="87"/>
      <c r="E40" s="93"/>
      <c r="F40" s="174"/>
      <c r="G40" s="97"/>
      <c r="H40" s="98"/>
      <c r="I40" s="188"/>
      <c r="J40" s="101"/>
      <c r="K40" s="93"/>
      <c r="L40" s="174"/>
      <c r="M40" s="245"/>
      <c r="N40" s="98"/>
      <c r="O40" s="188"/>
    </row>
    <row r="41" spans="1:15" s="55" customFormat="1" ht="18" customHeight="1">
      <c r="A41" s="138"/>
      <c r="B41" s="93"/>
      <c r="C41" s="174"/>
      <c r="D41" s="312"/>
      <c r="E41" s="239"/>
      <c r="F41" s="240"/>
      <c r="G41" s="342" t="s">
        <v>448</v>
      </c>
      <c r="H41" s="354">
        <f>SUM(H35:H40)</f>
        <v>0</v>
      </c>
      <c r="I41" s="366">
        <f>SUM(I35:I40)</f>
        <v>0</v>
      </c>
      <c r="J41" s="138"/>
      <c r="K41" s="93"/>
      <c r="L41" s="174"/>
      <c r="M41" s="342" t="s">
        <v>448</v>
      </c>
      <c r="N41" s="354">
        <f>SUM(N35:N40)</f>
        <v>3350</v>
      </c>
      <c r="O41" s="366">
        <f>SUM(O35:O40)</f>
        <v>0</v>
      </c>
    </row>
    <row r="42" spans="1:15" s="55" customFormat="1" ht="18" customHeight="1">
      <c r="A42" s="87"/>
      <c r="B42" s="90"/>
      <c r="C42" s="174"/>
      <c r="D42" s="87"/>
      <c r="E42" s="247"/>
      <c r="F42" s="174"/>
      <c r="G42" s="168"/>
      <c r="H42" s="241"/>
      <c r="I42" s="174"/>
      <c r="J42" s="101"/>
      <c r="K42" s="93"/>
      <c r="L42" s="174"/>
      <c r="M42" s="88"/>
      <c r="N42" s="44"/>
      <c r="O42" s="206"/>
    </row>
    <row r="43" spans="1:15" s="55" customFormat="1" ht="18" customHeight="1">
      <c r="A43" s="46"/>
      <c r="B43" s="127"/>
      <c r="C43" s="243"/>
      <c r="D43" s="46"/>
      <c r="E43" s="102"/>
      <c r="F43" s="243"/>
      <c r="G43" s="46"/>
      <c r="H43" s="102"/>
      <c r="I43" s="243"/>
      <c r="J43" s="248"/>
      <c r="K43" s="102"/>
      <c r="L43" s="243"/>
      <c r="M43" s="248"/>
      <c r="N43" s="102"/>
      <c r="O43" s="243"/>
    </row>
    <row r="44" spans="1:15" s="55" customFormat="1" ht="18" customHeight="1" thickBot="1">
      <c r="A44" s="334" t="s">
        <v>23</v>
      </c>
      <c r="B44" s="108">
        <f>SUM(B27:B38)</f>
        <v>0</v>
      </c>
      <c r="C44" s="189">
        <f>SUM(C27:C38)</f>
        <v>0</v>
      </c>
      <c r="D44" s="334" t="s">
        <v>23</v>
      </c>
      <c r="E44" s="108">
        <f>SUM(E27:E38)</f>
        <v>400</v>
      </c>
      <c r="F44" s="189">
        <f>SUM(F27:F38)</f>
        <v>0</v>
      </c>
      <c r="G44" s="334" t="s">
        <v>23</v>
      </c>
      <c r="H44" s="108">
        <f>SUM(H33,H41)</f>
        <v>650</v>
      </c>
      <c r="I44" s="189">
        <f>SUM(I33,I41)</f>
        <v>0</v>
      </c>
      <c r="J44" s="334" t="s">
        <v>23</v>
      </c>
      <c r="K44" s="108">
        <f>SUM(K27:K38)</f>
        <v>0</v>
      </c>
      <c r="L44" s="189">
        <f>SUM(L27:L38)</f>
        <v>0</v>
      </c>
      <c r="M44" s="334" t="s">
        <v>23</v>
      </c>
      <c r="N44" s="108">
        <f>SUM(N33,N41)</f>
        <v>7480</v>
      </c>
      <c r="O44" s="189">
        <f>SUM(O33,O41)</f>
        <v>0</v>
      </c>
    </row>
    <row r="45" s="55" customFormat="1" ht="15" customHeight="1" thickBot="1">
      <c r="M45" s="158"/>
    </row>
    <row r="46" spans="1:15" s="1" customFormat="1" ht="17.25" customHeight="1" thickBot="1">
      <c r="A46" s="68" t="s">
        <v>517</v>
      </c>
      <c r="B46" s="69"/>
      <c r="C46" s="70">
        <v>44206</v>
      </c>
      <c r="D46" s="71" t="s">
        <v>158</v>
      </c>
      <c r="E46" s="72"/>
      <c r="F46" s="131" t="s">
        <v>1</v>
      </c>
      <c r="G46" s="132">
        <f>B70+E70+H70+K70+N70</f>
        <v>12900</v>
      </c>
      <c r="H46" s="75" t="s">
        <v>2</v>
      </c>
      <c r="I46" s="76">
        <f>C70+F70+I70+L70+O70</f>
        <v>0</v>
      </c>
      <c r="J46" s="77"/>
      <c r="K46" s="299"/>
      <c r="L46" s="300"/>
      <c r="M46" s="300"/>
      <c r="N46" s="300"/>
      <c r="O46" s="300"/>
    </row>
    <row r="47" spans="1:15" s="55" customFormat="1" ht="5.25" customHeight="1" thickBo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s="55" customFormat="1" ht="18" customHeight="1">
      <c r="A48" s="47" t="s">
        <v>266</v>
      </c>
      <c r="B48" s="48"/>
      <c r="C48" s="52"/>
      <c r="D48" s="48" t="s">
        <v>267</v>
      </c>
      <c r="E48" s="48"/>
      <c r="F48" s="52"/>
      <c r="G48" s="48" t="s">
        <v>268</v>
      </c>
      <c r="H48" s="48"/>
      <c r="I48" s="52"/>
      <c r="J48" s="47" t="s">
        <v>295</v>
      </c>
      <c r="K48" s="216"/>
      <c r="L48" s="217"/>
      <c r="M48" s="48" t="s">
        <v>269</v>
      </c>
      <c r="N48" s="48"/>
      <c r="O48" s="52"/>
    </row>
    <row r="49" spans="1:15" s="1" customFormat="1" ht="18.75" customHeight="1">
      <c r="A49" s="82" t="s">
        <v>3</v>
      </c>
      <c r="B49" s="83" t="s">
        <v>327</v>
      </c>
      <c r="C49" s="190" t="s">
        <v>326</v>
      </c>
      <c r="D49" s="82" t="s">
        <v>3</v>
      </c>
      <c r="E49" s="83" t="s">
        <v>327</v>
      </c>
      <c r="F49" s="190" t="s">
        <v>326</v>
      </c>
      <c r="G49" s="82" t="s">
        <v>3</v>
      </c>
      <c r="H49" s="83" t="s">
        <v>327</v>
      </c>
      <c r="I49" s="190" t="s">
        <v>326</v>
      </c>
      <c r="J49" s="82" t="s">
        <v>3</v>
      </c>
      <c r="K49" s="173" t="s">
        <v>327</v>
      </c>
      <c r="L49" s="191" t="s">
        <v>326</v>
      </c>
      <c r="M49" s="182" t="s">
        <v>3</v>
      </c>
      <c r="N49" s="83" t="s">
        <v>327</v>
      </c>
      <c r="O49" s="190" t="s">
        <v>326</v>
      </c>
    </row>
    <row r="50" spans="1:15" s="1" customFormat="1" ht="18.75" customHeight="1">
      <c r="A50" s="169" t="s">
        <v>353</v>
      </c>
      <c r="B50" s="353"/>
      <c r="C50" s="170"/>
      <c r="D50" s="169" t="s">
        <v>353</v>
      </c>
      <c r="E50" s="353"/>
      <c r="F50" s="170"/>
      <c r="G50" s="169" t="s">
        <v>353</v>
      </c>
      <c r="H50" s="353"/>
      <c r="I50" s="170"/>
      <c r="J50" s="169" t="s">
        <v>353</v>
      </c>
      <c r="K50" s="357"/>
      <c r="L50" s="183"/>
      <c r="M50" s="169" t="s">
        <v>353</v>
      </c>
      <c r="N50" s="353"/>
      <c r="O50" s="170"/>
    </row>
    <row r="51" spans="1:15" s="55" customFormat="1" ht="18" customHeight="1">
      <c r="A51" s="87" t="s">
        <v>159</v>
      </c>
      <c r="B51" s="90">
        <v>600</v>
      </c>
      <c r="C51" s="45"/>
      <c r="D51" s="462" t="s">
        <v>301</v>
      </c>
      <c r="E51" s="93">
        <v>1140</v>
      </c>
      <c r="F51" s="45"/>
      <c r="G51" s="87" t="s">
        <v>161</v>
      </c>
      <c r="H51" s="93">
        <v>1100</v>
      </c>
      <c r="I51" s="45"/>
      <c r="J51" s="219" t="s">
        <v>469</v>
      </c>
      <c r="K51" s="93">
        <v>160</v>
      </c>
      <c r="L51" s="45"/>
      <c r="M51" s="101" t="s">
        <v>162</v>
      </c>
      <c r="N51" s="93">
        <v>380</v>
      </c>
      <c r="O51" s="45"/>
    </row>
    <row r="52" spans="1:15" s="55" customFormat="1" ht="18" customHeight="1">
      <c r="A52" s="87" t="s">
        <v>161</v>
      </c>
      <c r="B52" s="90">
        <v>300</v>
      </c>
      <c r="C52" s="45"/>
      <c r="D52" s="431" t="s">
        <v>164</v>
      </c>
      <c r="E52" s="93"/>
      <c r="F52" s="45"/>
      <c r="G52" s="87"/>
      <c r="H52" s="93"/>
      <c r="I52" s="45"/>
      <c r="J52" s="431" t="s">
        <v>507</v>
      </c>
      <c r="K52" s="93">
        <v>0</v>
      </c>
      <c r="L52" s="426"/>
      <c r="M52" s="101" t="s">
        <v>163</v>
      </c>
      <c r="N52" s="93">
        <v>1270</v>
      </c>
      <c r="O52" s="45"/>
    </row>
    <row r="53" spans="1:15" s="55" customFormat="1" ht="18" customHeight="1">
      <c r="A53" s="87"/>
      <c r="B53" s="90"/>
      <c r="C53" s="45"/>
      <c r="D53" s="442" t="s">
        <v>166</v>
      </c>
      <c r="E53" s="93">
        <v>0</v>
      </c>
      <c r="F53" s="45">
        <v>0</v>
      </c>
      <c r="G53" s="87"/>
      <c r="H53" s="93"/>
      <c r="I53" s="45"/>
      <c r="J53" s="87"/>
      <c r="K53" s="93"/>
      <c r="L53" s="45"/>
      <c r="M53" s="123" t="s">
        <v>377</v>
      </c>
      <c r="N53" s="93">
        <v>1060</v>
      </c>
      <c r="O53" s="45"/>
    </row>
    <row r="54" spans="1:15" s="55" customFormat="1" ht="18" customHeight="1">
      <c r="A54" s="87"/>
      <c r="B54" s="90"/>
      <c r="C54" s="45"/>
      <c r="D54" s="87"/>
      <c r="E54" s="93"/>
      <c r="F54" s="45"/>
      <c r="G54" s="87"/>
      <c r="H54" s="93"/>
      <c r="I54" s="45"/>
      <c r="J54" s="106"/>
      <c r="K54" s="93"/>
      <c r="L54" s="45"/>
      <c r="M54" s="461" t="s">
        <v>165</v>
      </c>
      <c r="N54" s="93"/>
      <c r="O54" s="45"/>
    </row>
    <row r="55" spans="1:15" s="55" customFormat="1" ht="18" customHeight="1">
      <c r="A55" s="87"/>
      <c r="B55" s="90"/>
      <c r="C55" s="45"/>
      <c r="D55" s="87"/>
      <c r="E55" s="93"/>
      <c r="F55" s="45"/>
      <c r="G55" s="87"/>
      <c r="H55" s="93"/>
      <c r="I55" s="45"/>
      <c r="J55" s="106"/>
      <c r="K55" s="93"/>
      <c r="L55" s="45"/>
      <c r="M55" s="123" t="s">
        <v>167</v>
      </c>
      <c r="N55" s="93">
        <v>1240</v>
      </c>
      <c r="O55" s="45"/>
    </row>
    <row r="56" spans="1:15" s="55" customFormat="1" ht="18" customHeight="1">
      <c r="A56" s="87"/>
      <c r="B56" s="90"/>
      <c r="C56" s="45"/>
      <c r="D56" s="87"/>
      <c r="E56" s="93"/>
      <c r="F56" s="45"/>
      <c r="G56" s="87"/>
      <c r="H56" s="93"/>
      <c r="I56" s="45"/>
      <c r="J56" s="106"/>
      <c r="K56" s="93"/>
      <c r="L56" s="45"/>
      <c r="M56" s="461" t="s">
        <v>160</v>
      </c>
      <c r="N56" s="93">
        <v>2020</v>
      </c>
      <c r="O56" s="45"/>
    </row>
    <row r="57" spans="1:15" s="55" customFormat="1" ht="18" customHeight="1">
      <c r="A57" s="87"/>
      <c r="B57" s="90"/>
      <c r="C57" s="45"/>
      <c r="D57" s="87"/>
      <c r="E57" s="93"/>
      <c r="F57" s="45"/>
      <c r="G57" s="87"/>
      <c r="H57" s="93"/>
      <c r="I57" s="45"/>
      <c r="J57" s="106"/>
      <c r="K57" s="93"/>
      <c r="L57" s="45"/>
      <c r="M57" s="101" t="s">
        <v>168</v>
      </c>
      <c r="N57" s="93">
        <v>1170</v>
      </c>
      <c r="O57" s="45"/>
    </row>
    <row r="58" spans="1:15" s="55" customFormat="1" ht="18" customHeight="1">
      <c r="A58" s="87"/>
      <c r="B58" s="90"/>
      <c r="C58" s="45"/>
      <c r="D58" s="87"/>
      <c r="E58" s="93"/>
      <c r="F58" s="45"/>
      <c r="G58" s="87"/>
      <c r="H58" s="93"/>
      <c r="I58" s="45"/>
      <c r="J58" s="106"/>
      <c r="K58" s="93"/>
      <c r="L58" s="45"/>
      <c r="M58" s="101"/>
      <c r="N58" s="93"/>
      <c r="O58" s="45"/>
    </row>
    <row r="59" spans="1:15" s="55" customFormat="1" ht="18" customHeight="1">
      <c r="A59" s="87"/>
      <c r="B59" s="90"/>
      <c r="C59" s="45"/>
      <c r="D59" s="87"/>
      <c r="E59" s="93"/>
      <c r="F59" s="45"/>
      <c r="G59" s="87"/>
      <c r="H59" s="93"/>
      <c r="I59" s="45"/>
      <c r="J59" s="106"/>
      <c r="K59" s="93"/>
      <c r="L59" s="45"/>
      <c r="M59" s="380"/>
      <c r="N59" s="381"/>
      <c r="O59" s="45"/>
    </row>
    <row r="60" spans="1:15" s="55" customFormat="1" ht="18" customHeight="1">
      <c r="A60" s="87"/>
      <c r="B60" s="90"/>
      <c r="C60" s="45"/>
      <c r="D60" s="87"/>
      <c r="E60" s="93"/>
      <c r="F60" s="45"/>
      <c r="G60" s="87"/>
      <c r="H60" s="93"/>
      <c r="I60" s="45"/>
      <c r="J60" s="106"/>
      <c r="K60" s="93"/>
      <c r="L60" s="45"/>
      <c r="M60" s="342" t="s">
        <v>448</v>
      </c>
      <c r="N60" s="354">
        <f>SUM(N51:N59)</f>
        <v>7140</v>
      </c>
      <c r="O60" s="366">
        <f>SUM(O51:O59)</f>
        <v>0</v>
      </c>
    </row>
    <row r="61" spans="1:15" s="55" customFormat="1" ht="18" customHeight="1">
      <c r="A61" s="87"/>
      <c r="B61" s="90"/>
      <c r="C61" s="45"/>
      <c r="D61" s="87"/>
      <c r="E61" s="93"/>
      <c r="F61" s="45"/>
      <c r="G61" s="87"/>
      <c r="H61" s="93"/>
      <c r="I61" s="45"/>
      <c r="J61" s="87"/>
      <c r="K61" s="93"/>
      <c r="L61" s="45"/>
      <c r="M61" s="103" t="s">
        <v>345</v>
      </c>
      <c r="N61" s="175"/>
      <c r="O61" s="171"/>
    </row>
    <row r="62" spans="1:15" s="55" customFormat="1" ht="18" customHeight="1">
      <c r="A62" s="87"/>
      <c r="B62" s="90"/>
      <c r="C62" s="45"/>
      <c r="D62" s="87"/>
      <c r="E62" s="93"/>
      <c r="F62" s="45"/>
      <c r="G62" s="87"/>
      <c r="H62" s="93"/>
      <c r="I62" s="45"/>
      <c r="J62" s="87"/>
      <c r="K62" s="93"/>
      <c r="L62" s="45"/>
      <c r="M62" s="101" t="s">
        <v>442</v>
      </c>
      <c r="N62" s="93">
        <v>1230</v>
      </c>
      <c r="O62" s="45"/>
    </row>
    <row r="63" spans="1:15" s="55" customFormat="1" ht="18" customHeight="1">
      <c r="A63" s="87"/>
      <c r="B63" s="90"/>
      <c r="C63" s="174"/>
      <c r="D63" s="87"/>
      <c r="E63" s="93"/>
      <c r="F63" s="174"/>
      <c r="G63" s="87"/>
      <c r="H63" s="93"/>
      <c r="I63" s="174"/>
      <c r="J63" s="87"/>
      <c r="K63" s="93"/>
      <c r="L63" s="174"/>
      <c r="M63" s="101" t="s">
        <v>150</v>
      </c>
      <c r="N63" s="93">
        <v>1230</v>
      </c>
      <c r="O63" s="45"/>
    </row>
    <row r="64" spans="1:15" s="55" customFormat="1" ht="18" customHeight="1">
      <c r="A64" s="87"/>
      <c r="B64" s="90"/>
      <c r="C64" s="174"/>
      <c r="D64" s="87"/>
      <c r="E64" s="236"/>
      <c r="F64" s="174"/>
      <c r="G64" s="87"/>
      <c r="H64" s="93"/>
      <c r="I64" s="174"/>
      <c r="J64" s="87"/>
      <c r="K64" s="93"/>
      <c r="L64" s="174"/>
      <c r="M64" s="138"/>
      <c r="N64" s="313"/>
      <c r="O64" s="45"/>
    </row>
    <row r="65" spans="1:15" s="55" customFormat="1" ht="18" customHeight="1">
      <c r="A65" s="87"/>
      <c r="B65" s="90"/>
      <c r="C65" s="174"/>
      <c r="D65" s="87"/>
      <c r="E65" s="93"/>
      <c r="F65" s="174"/>
      <c r="G65" s="87"/>
      <c r="H65" s="93"/>
      <c r="I65" s="174"/>
      <c r="J65" s="87"/>
      <c r="K65" s="93"/>
      <c r="L65" s="174"/>
      <c r="M65" s="88"/>
      <c r="N65" s="44"/>
      <c r="O65" s="45"/>
    </row>
    <row r="66" spans="1:15" s="55" customFormat="1" ht="18" customHeight="1">
      <c r="A66" s="87"/>
      <c r="B66" s="90"/>
      <c r="C66" s="174"/>
      <c r="D66" s="87"/>
      <c r="E66" s="93"/>
      <c r="F66" s="174"/>
      <c r="G66" s="87"/>
      <c r="H66" s="93"/>
      <c r="I66" s="174"/>
      <c r="J66" s="87"/>
      <c r="K66" s="93"/>
      <c r="L66" s="174"/>
      <c r="M66" s="380"/>
      <c r="N66" s="98"/>
      <c r="O66" s="45"/>
    </row>
    <row r="67" spans="1:15" s="55" customFormat="1" ht="18" customHeight="1">
      <c r="A67" s="87"/>
      <c r="B67" s="90"/>
      <c r="C67" s="174"/>
      <c r="D67" s="87"/>
      <c r="E67" s="93"/>
      <c r="F67" s="174"/>
      <c r="G67" s="87"/>
      <c r="H67" s="93"/>
      <c r="I67" s="174"/>
      <c r="J67" s="87"/>
      <c r="K67" s="93"/>
      <c r="L67" s="174"/>
      <c r="M67" s="342" t="s">
        <v>448</v>
      </c>
      <c r="N67" s="354">
        <f>SUM(N62:N66)</f>
        <v>2460</v>
      </c>
      <c r="O67" s="366">
        <f>SUM(O62:O66)</f>
        <v>0</v>
      </c>
    </row>
    <row r="68" spans="1:15" s="55" customFormat="1" ht="18" customHeight="1">
      <c r="A68" s="87"/>
      <c r="B68" s="90"/>
      <c r="C68" s="174"/>
      <c r="D68" s="87"/>
      <c r="E68" s="93"/>
      <c r="F68" s="174"/>
      <c r="G68" s="87"/>
      <c r="H68" s="93"/>
      <c r="I68" s="174"/>
      <c r="J68" s="87"/>
      <c r="K68" s="93"/>
      <c r="L68" s="174"/>
      <c r="M68" s="88"/>
      <c r="N68" s="44"/>
      <c r="O68" s="206"/>
    </row>
    <row r="69" spans="1:15" s="55" customFormat="1" ht="18" customHeight="1">
      <c r="A69" s="46"/>
      <c r="B69" s="127"/>
      <c r="C69" s="243"/>
      <c r="D69" s="46"/>
      <c r="E69" s="102"/>
      <c r="F69" s="243"/>
      <c r="G69" s="46"/>
      <c r="H69" s="102"/>
      <c r="I69" s="243"/>
      <c r="J69" s="97"/>
      <c r="K69" s="98"/>
      <c r="L69" s="243"/>
      <c r="M69" s="248"/>
      <c r="N69" s="102"/>
      <c r="O69" s="243"/>
    </row>
    <row r="70" spans="1:15" s="55" customFormat="1" ht="18" customHeight="1" thickBot="1">
      <c r="A70" s="334" t="s">
        <v>23</v>
      </c>
      <c r="B70" s="108">
        <f>SUM(B51:B63)</f>
        <v>900</v>
      </c>
      <c r="C70" s="189">
        <f>SUM(C51:C63)</f>
        <v>0</v>
      </c>
      <c r="D70" s="334" t="s">
        <v>23</v>
      </c>
      <c r="E70" s="108">
        <f>SUM(E51:E63)</f>
        <v>1140</v>
      </c>
      <c r="F70" s="189">
        <f>SUM(F51:F63)</f>
        <v>0</v>
      </c>
      <c r="G70" s="334" t="s">
        <v>23</v>
      </c>
      <c r="H70" s="108">
        <f>SUM(H51:H63)</f>
        <v>1100</v>
      </c>
      <c r="I70" s="189">
        <f>SUM(I51:I63)</f>
        <v>0</v>
      </c>
      <c r="J70" s="334" t="s">
        <v>23</v>
      </c>
      <c r="K70" s="108">
        <f>SUM(K51:K63)</f>
        <v>160</v>
      </c>
      <c r="L70" s="189">
        <f>SUM(L51:L63)</f>
        <v>0</v>
      </c>
      <c r="M70" s="367" t="s">
        <v>23</v>
      </c>
      <c r="N70" s="108">
        <f>SUM(N60,N67)</f>
        <v>9600</v>
      </c>
      <c r="O70" s="189">
        <f>SUM(O60,O67)</f>
        <v>0</v>
      </c>
    </row>
    <row r="71" s="55" customFormat="1" ht="15" customHeight="1">
      <c r="M71" s="158"/>
    </row>
    <row r="72" s="55" customFormat="1" ht="15" customHeight="1">
      <c r="M72" s="158"/>
    </row>
    <row r="73" s="55" customFormat="1" ht="15" customHeight="1">
      <c r="M73" s="158"/>
    </row>
    <row r="74" s="55" customFormat="1" ht="15" customHeight="1">
      <c r="M74" s="158"/>
    </row>
  </sheetData>
  <sheetProtection/>
  <mergeCells count="1">
    <mergeCell ref="E2:G2"/>
  </mergeCells>
  <conditionalFormatting sqref="O35:O39 O27:O31 I36 I27:I31 F27:F33 C27:C33 O8:O17 I8:I17 F8:F17 C8:C17">
    <cfRule type="cellIs" priority="2" dxfId="22" operator="greaterThan" stopIfTrue="1">
      <formula>B8</formula>
    </cfRule>
  </conditionalFormatting>
  <conditionalFormatting sqref="O62:O66 O51:O59 L51:L62 I51:I62 F51:F62 C51:C62">
    <cfRule type="cellIs" priority="1" dxfId="22" operator="greaterThan" stopIfTrue="1">
      <formula>B51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No.5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="85" zoomScaleNormal="85" zoomScalePageLayoutView="0" workbookViewId="0" topLeftCell="A1">
      <pane ySplit="2" topLeftCell="A3" activePane="bottomLeft" state="frozen"/>
      <selection pane="topLeft" activeCell="A4" sqref="A4"/>
      <selection pane="bottomLeft" activeCell="I35" sqref="I34:I35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6384" width="9.00390625" style="81" customWidth="1"/>
  </cols>
  <sheetData>
    <row r="1" spans="1:15" s="55" customFormat="1" ht="16.5" customHeight="1">
      <c r="A1" s="47" t="s">
        <v>188</v>
      </c>
      <c r="B1" s="48"/>
      <c r="C1" s="48"/>
      <c r="D1" s="49"/>
      <c r="E1" s="48" t="s">
        <v>306</v>
      </c>
      <c r="F1" s="48"/>
      <c r="G1" s="49"/>
      <c r="H1" s="50" t="s">
        <v>0</v>
      </c>
      <c r="I1" s="48" t="s">
        <v>189</v>
      </c>
      <c r="J1" s="49"/>
      <c r="K1" s="51" t="s">
        <v>190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6" t="str">
        <f>'大分市（旧・新）'!$E$2</f>
        <v>令和　　年　　月　　日</v>
      </c>
      <c r="F2" s="467"/>
      <c r="G2" s="468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9" t="s">
        <v>443</v>
      </c>
    </row>
    <row r="4" spans="1:15" s="1" customFormat="1" ht="17.25" customHeight="1" thickBot="1">
      <c r="A4" s="68" t="s">
        <v>510</v>
      </c>
      <c r="B4" s="69"/>
      <c r="C4" s="70" t="s">
        <v>202</v>
      </c>
      <c r="D4" s="71" t="s">
        <v>169</v>
      </c>
      <c r="E4" s="72"/>
      <c r="F4" s="131" t="s">
        <v>1</v>
      </c>
      <c r="G4" s="132">
        <f>B20+E20+H20+K20+N20</f>
        <v>5680</v>
      </c>
      <c r="H4" s="75" t="s">
        <v>2</v>
      </c>
      <c r="I4" s="76">
        <f>C20+F20+I20+L20+O20</f>
        <v>0</v>
      </c>
      <c r="J4" s="77"/>
      <c r="K4" s="78" t="s">
        <v>191</v>
      </c>
      <c r="L4" s="79">
        <f>SUM(I4,I22)</f>
        <v>0</v>
      </c>
      <c r="M4" s="25"/>
      <c r="N4" s="234"/>
      <c r="O4" s="350" t="s">
        <v>444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270</v>
      </c>
      <c r="B6" s="48"/>
      <c r="C6" s="52"/>
      <c r="D6" s="48" t="s">
        <v>271</v>
      </c>
      <c r="E6" s="48"/>
      <c r="F6" s="52"/>
      <c r="G6" s="48" t="s">
        <v>272</v>
      </c>
      <c r="H6" s="48"/>
      <c r="I6" s="52"/>
      <c r="J6" s="463" t="s">
        <v>295</v>
      </c>
      <c r="K6" s="469"/>
      <c r="L6" s="470"/>
      <c r="M6" s="48" t="s">
        <v>273</v>
      </c>
      <c r="N6" s="48"/>
      <c r="O6" s="52"/>
    </row>
    <row r="7" spans="1:15" s="1" customFormat="1" ht="15" customHeight="1">
      <c r="A7" s="133" t="s">
        <v>3</v>
      </c>
      <c r="B7" s="83" t="s">
        <v>327</v>
      </c>
      <c r="C7" s="190" t="s">
        <v>326</v>
      </c>
      <c r="D7" s="133" t="s">
        <v>3</v>
      </c>
      <c r="E7" s="83" t="s">
        <v>327</v>
      </c>
      <c r="F7" s="190" t="s">
        <v>326</v>
      </c>
      <c r="G7" s="133" t="s">
        <v>3</v>
      </c>
      <c r="H7" s="83" t="s">
        <v>327</v>
      </c>
      <c r="I7" s="190" t="s">
        <v>326</v>
      </c>
      <c r="J7" s="82" t="s">
        <v>3</v>
      </c>
      <c r="K7" s="83" t="s">
        <v>327</v>
      </c>
      <c r="L7" s="190" t="s">
        <v>326</v>
      </c>
      <c r="M7" s="133" t="s">
        <v>3</v>
      </c>
      <c r="N7" s="83" t="s">
        <v>327</v>
      </c>
      <c r="O7" s="190" t="s">
        <v>326</v>
      </c>
    </row>
    <row r="8" spans="1:15" s="55" customFormat="1" ht="18" customHeight="1">
      <c r="A8" s="135" t="s">
        <v>170</v>
      </c>
      <c r="B8" s="85">
        <v>310</v>
      </c>
      <c r="C8" s="45"/>
      <c r="D8" s="135" t="s">
        <v>170</v>
      </c>
      <c r="E8" s="44">
        <v>600</v>
      </c>
      <c r="F8" s="45"/>
      <c r="G8" s="135" t="s">
        <v>170</v>
      </c>
      <c r="H8" s="44">
        <v>500</v>
      </c>
      <c r="I8" s="45"/>
      <c r="J8" s="292" t="s">
        <v>375</v>
      </c>
      <c r="K8" s="102">
        <v>120</v>
      </c>
      <c r="L8" s="45"/>
      <c r="M8" s="293" t="s">
        <v>171</v>
      </c>
      <c r="N8" s="44">
        <v>750</v>
      </c>
      <c r="O8" s="45"/>
    </row>
    <row r="9" spans="1:15" s="55" customFormat="1" ht="18" customHeight="1">
      <c r="A9" s="249"/>
      <c r="B9" s="90"/>
      <c r="C9" s="45"/>
      <c r="D9" s="138"/>
      <c r="E9" s="93"/>
      <c r="F9" s="45"/>
      <c r="G9" s="138"/>
      <c r="H9" s="93"/>
      <c r="I9" s="45"/>
      <c r="J9" s="87"/>
      <c r="K9" s="93"/>
      <c r="L9" s="45"/>
      <c r="M9" s="294" t="s">
        <v>172</v>
      </c>
      <c r="N9" s="93">
        <v>1000</v>
      </c>
      <c r="O9" s="45"/>
    </row>
    <row r="10" spans="1:15" s="55" customFormat="1" ht="18" customHeight="1">
      <c r="A10" s="138"/>
      <c r="B10" s="90"/>
      <c r="C10" s="45"/>
      <c r="D10" s="138"/>
      <c r="E10" s="93"/>
      <c r="F10" s="45"/>
      <c r="G10" s="138"/>
      <c r="H10" s="93"/>
      <c r="I10" s="45"/>
      <c r="J10" s="87"/>
      <c r="K10" s="93"/>
      <c r="L10" s="45"/>
      <c r="M10" s="207" t="s">
        <v>173</v>
      </c>
      <c r="N10" s="93">
        <v>300</v>
      </c>
      <c r="O10" s="45"/>
    </row>
    <row r="11" spans="1:15" s="55" customFormat="1" ht="18" customHeight="1">
      <c r="A11" s="138"/>
      <c r="B11" s="90"/>
      <c r="C11" s="45"/>
      <c r="D11" s="138"/>
      <c r="E11" s="93"/>
      <c r="F11" s="45"/>
      <c r="G11" s="138"/>
      <c r="H11" s="93"/>
      <c r="I11" s="45"/>
      <c r="J11" s="106"/>
      <c r="K11" s="107"/>
      <c r="L11" s="45"/>
      <c r="M11" s="294" t="s">
        <v>174</v>
      </c>
      <c r="N11" s="93">
        <v>500</v>
      </c>
      <c r="O11" s="45"/>
    </row>
    <row r="12" spans="1:15" s="55" customFormat="1" ht="18" customHeight="1">
      <c r="A12" s="138"/>
      <c r="B12" s="90"/>
      <c r="C12" s="45"/>
      <c r="D12" s="138"/>
      <c r="E12" s="93"/>
      <c r="F12" s="45"/>
      <c r="G12" s="138"/>
      <c r="H12" s="93"/>
      <c r="I12" s="45"/>
      <c r="J12" s="106"/>
      <c r="K12" s="107"/>
      <c r="L12" s="45"/>
      <c r="M12" s="294" t="s">
        <v>175</v>
      </c>
      <c r="N12" s="93">
        <v>760</v>
      </c>
      <c r="O12" s="45"/>
    </row>
    <row r="13" spans="1:15" s="55" customFormat="1" ht="18" customHeight="1">
      <c r="A13" s="138"/>
      <c r="B13" s="90"/>
      <c r="C13" s="45"/>
      <c r="D13" s="138"/>
      <c r="E13" s="93"/>
      <c r="F13" s="45"/>
      <c r="G13" s="138"/>
      <c r="H13" s="93"/>
      <c r="I13" s="45"/>
      <c r="J13" s="106"/>
      <c r="K13" s="107"/>
      <c r="L13" s="45"/>
      <c r="M13" s="294" t="s">
        <v>176</v>
      </c>
      <c r="N13" s="93">
        <v>840</v>
      </c>
      <c r="O13" s="45"/>
    </row>
    <row r="14" spans="1:15" s="55" customFormat="1" ht="18" customHeight="1">
      <c r="A14" s="138"/>
      <c r="B14" s="90"/>
      <c r="C14" s="45"/>
      <c r="D14" s="138"/>
      <c r="E14" s="93"/>
      <c r="F14" s="45"/>
      <c r="G14" s="138"/>
      <c r="H14" s="93"/>
      <c r="I14" s="45"/>
      <c r="J14" s="106"/>
      <c r="K14" s="107"/>
      <c r="L14" s="45"/>
      <c r="M14" s="207"/>
      <c r="N14" s="93"/>
      <c r="O14" s="45"/>
    </row>
    <row r="15" spans="1:15" s="55" customFormat="1" ht="18" customHeight="1">
      <c r="A15" s="138"/>
      <c r="B15" s="90"/>
      <c r="C15" s="45"/>
      <c r="D15" s="138"/>
      <c r="E15" s="93"/>
      <c r="F15" s="45"/>
      <c r="G15" s="138"/>
      <c r="H15" s="93"/>
      <c r="I15" s="45"/>
      <c r="J15" s="106"/>
      <c r="K15" s="107"/>
      <c r="L15" s="45"/>
      <c r="M15" s="207"/>
      <c r="N15" s="93"/>
      <c r="O15" s="45"/>
    </row>
    <row r="16" spans="1:15" s="55" customFormat="1" ht="18" customHeight="1">
      <c r="A16" s="138"/>
      <c r="B16" s="90"/>
      <c r="C16" s="45"/>
      <c r="D16" s="138"/>
      <c r="E16" s="93"/>
      <c r="F16" s="45"/>
      <c r="G16" s="138"/>
      <c r="H16" s="93"/>
      <c r="I16" s="45"/>
      <c r="J16" s="106"/>
      <c r="K16" s="107"/>
      <c r="L16" s="45"/>
      <c r="M16" s="207"/>
      <c r="N16" s="93"/>
      <c r="O16" s="45"/>
    </row>
    <row r="17" spans="1:15" s="55" customFormat="1" ht="18" customHeight="1">
      <c r="A17" s="138"/>
      <c r="B17" s="90"/>
      <c r="C17" s="45"/>
      <c r="D17" s="138"/>
      <c r="E17" s="93"/>
      <c r="F17" s="45"/>
      <c r="G17" s="138"/>
      <c r="H17" s="93"/>
      <c r="I17" s="45"/>
      <c r="J17" s="106"/>
      <c r="K17" s="107"/>
      <c r="L17" s="45"/>
      <c r="M17" s="207"/>
      <c r="N17" s="93"/>
      <c r="O17" s="45"/>
    </row>
    <row r="18" spans="1:15" s="55" customFormat="1" ht="18" customHeight="1">
      <c r="A18" s="138"/>
      <c r="B18" s="90"/>
      <c r="C18" s="45"/>
      <c r="D18" s="138"/>
      <c r="E18" s="93"/>
      <c r="F18" s="45"/>
      <c r="G18" s="138"/>
      <c r="H18" s="93"/>
      <c r="I18" s="45"/>
      <c r="J18" s="106"/>
      <c r="K18" s="107"/>
      <c r="L18" s="45"/>
      <c r="M18" s="207"/>
      <c r="N18" s="93"/>
      <c r="O18" s="45"/>
    </row>
    <row r="19" spans="1:15" s="55" customFormat="1" ht="18" customHeight="1">
      <c r="A19" s="151"/>
      <c r="B19" s="127"/>
      <c r="C19" s="243"/>
      <c r="D19" s="151"/>
      <c r="E19" s="102"/>
      <c r="F19" s="243"/>
      <c r="G19" s="151"/>
      <c r="H19" s="102"/>
      <c r="I19" s="243"/>
      <c r="J19" s="126"/>
      <c r="K19" s="112"/>
      <c r="L19" s="243"/>
      <c r="M19" s="153"/>
      <c r="N19" s="102"/>
      <c r="O19" s="243"/>
    </row>
    <row r="20" spans="1:15" s="55" customFormat="1" ht="18" customHeight="1" thickBot="1">
      <c r="A20" s="360" t="s">
        <v>23</v>
      </c>
      <c r="B20" s="108">
        <f>SUM(B8:B15)</f>
        <v>310</v>
      </c>
      <c r="C20" s="189">
        <f>SUM(C8:C15)</f>
        <v>0</v>
      </c>
      <c r="D20" s="360" t="s">
        <v>23</v>
      </c>
      <c r="E20" s="108">
        <f>SUM(E8:E15)</f>
        <v>600</v>
      </c>
      <c r="F20" s="189">
        <f>SUM(F8:F15)</f>
        <v>0</v>
      </c>
      <c r="G20" s="360" t="s">
        <v>23</v>
      </c>
      <c r="H20" s="108">
        <f>SUM(H8:H15)</f>
        <v>500</v>
      </c>
      <c r="I20" s="189">
        <f>SUM(I8:I15)</f>
        <v>0</v>
      </c>
      <c r="J20" s="334" t="s">
        <v>23</v>
      </c>
      <c r="K20" s="108">
        <f>SUM(K8:K15)</f>
        <v>120</v>
      </c>
      <c r="L20" s="189">
        <f>SUM(L8:L15)</f>
        <v>0</v>
      </c>
      <c r="M20" s="378" t="s">
        <v>23</v>
      </c>
      <c r="N20" s="108">
        <f>SUM(N8:N15)</f>
        <v>4150</v>
      </c>
      <c r="O20" s="189">
        <f>SUM(O8:O15)</f>
        <v>0</v>
      </c>
    </row>
    <row r="21" s="55" customFormat="1" ht="15" customHeight="1" thickBot="1">
      <c r="M21" s="158"/>
    </row>
    <row r="22" spans="1:15" s="1" customFormat="1" ht="17.25" customHeight="1" thickBot="1">
      <c r="A22" s="68" t="s">
        <v>510</v>
      </c>
      <c r="B22" s="69"/>
      <c r="C22" s="70" t="s">
        <v>203</v>
      </c>
      <c r="D22" s="71" t="s">
        <v>177</v>
      </c>
      <c r="E22" s="72"/>
      <c r="F22" s="131" t="s">
        <v>1</v>
      </c>
      <c r="G22" s="132">
        <f>B58+E58+H58+K38+K58+N58</f>
        <v>21850</v>
      </c>
      <c r="H22" s="75" t="s">
        <v>2</v>
      </c>
      <c r="I22" s="76">
        <f>C58+F58+I58+L38+L58+O58</f>
        <v>0</v>
      </c>
      <c r="J22" s="77"/>
      <c r="K22" s="299"/>
      <c r="L22" s="301"/>
      <c r="M22" s="301"/>
      <c r="N22" s="301"/>
      <c r="O22" s="301"/>
    </row>
    <row r="23" spans="1:15" s="55" customFormat="1" ht="5.25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55" customFormat="1" ht="18" customHeight="1">
      <c r="A24" s="47" t="s">
        <v>211</v>
      </c>
      <c r="B24" s="48"/>
      <c r="C24" s="52"/>
      <c r="D24" s="48" t="s">
        <v>212</v>
      </c>
      <c r="E24" s="48"/>
      <c r="F24" s="52"/>
      <c r="G24" s="48" t="s">
        <v>213</v>
      </c>
      <c r="H24" s="48"/>
      <c r="I24" s="52"/>
      <c r="J24" s="48" t="s">
        <v>215</v>
      </c>
      <c r="K24" s="48"/>
      <c r="L24" s="52"/>
      <c r="M24" s="48" t="s">
        <v>214</v>
      </c>
      <c r="N24" s="48"/>
      <c r="O24" s="52"/>
    </row>
    <row r="25" spans="1:15" s="1" customFormat="1" ht="15" customHeight="1">
      <c r="A25" s="133" t="s">
        <v>3</v>
      </c>
      <c r="B25" s="134" t="s">
        <v>327</v>
      </c>
      <c r="C25" s="84" t="s">
        <v>326</v>
      </c>
      <c r="D25" s="133" t="s">
        <v>3</v>
      </c>
      <c r="E25" s="134" t="s">
        <v>327</v>
      </c>
      <c r="F25" s="84" t="s">
        <v>326</v>
      </c>
      <c r="G25" s="133" t="s">
        <v>3</v>
      </c>
      <c r="H25" s="134" t="s">
        <v>327</v>
      </c>
      <c r="I25" s="84" t="s">
        <v>326</v>
      </c>
      <c r="J25" s="133" t="s">
        <v>3</v>
      </c>
      <c r="K25" s="134" t="s">
        <v>327</v>
      </c>
      <c r="L25" s="84" t="s">
        <v>326</v>
      </c>
      <c r="M25" s="133" t="s">
        <v>3</v>
      </c>
      <c r="N25" s="134" t="s">
        <v>327</v>
      </c>
      <c r="O25" s="84" t="s">
        <v>326</v>
      </c>
    </row>
    <row r="26" spans="1:15" s="1" customFormat="1" ht="18.75" customHeight="1">
      <c r="A26" s="169" t="s">
        <v>352</v>
      </c>
      <c r="B26" s="353"/>
      <c r="C26" s="170"/>
      <c r="D26" s="169" t="s">
        <v>352</v>
      </c>
      <c r="E26" s="353"/>
      <c r="F26" s="170"/>
      <c r="G26" s="169" t="s">
        <v>352</v>
      </c>
      <c r="H26" s="353"/>
      <c r="I26" s="170"/>
      <c r="J26" s="169" t="s">
        <v>352</v>
      </c>
      <c r="K26" s="353"/>
      <c r="L26" s="170"/>
      <c r="M26" s="169" t="s">
        <v>352</v>
      </c>
      <c r="N26" s="353"/>
      <c r="O26" s="170"/>
    </row>
    <row r="27" spans="1:15" s="55" customFormat="1" ht="18" customHeight="1">
      <c r="A27" s="43" t="s">
        <v>180</v>
      </c>
      <c r="B27" s="85">
        <v>800</v>
      </c>
      <c r="C27" s="45"/>
      <c r="D27" s="43" t="s">
        <v>478</v>
      </c>
      <c r="E27" s="44">
        <v>1550</v>
      </c>
      <c r="F27" s="45"/>
      <c r="G27" s="43" t="s">
        <v>178</v>
      </c>
      <c r="H27" s="44">
        <v>1550</v>
      </c>
      <c r="I27" s="45"/>
      <c r="J27" s="88"/>
      <c r="K27" s="44"/>
      <c r="L27" s="45"/>
      <c r="M27" s="141" t="s">
        <v>179</v>
      </c>
      <c r="N27" s="137">
        <v>1000</v>
      </c>
      <c r="O27" s="45"/>
    </row>
    <row r="28" spans="1:15" s="55" customFormat="1" ht="18" customHeight="1">
      <c r="A28" s="43" t="s">
        <v>181</v>
      </c>
      <c r="B28" s="85">
        <v>700</v>
      </c>
      <c r="C28" s="45"/>
      <c r="D28" s="450" t="s">
        <v>508</v>
      </c>
      <c r="E28" s="44">
        <v>1210</v>
      </c>
      <c r="F28" s="45"/>
      <c r="G28" s="43" t="s">
        <v>472</v>
      </c>
      <c r="H28" s="44">
        <v>2100</v>
      </c>
      <c r="I28" s="45"/>
      <c r="J28" s="88"/>
      <c r="K28" s="44"/>
      <c r="L28" s="45"/>
      <c r="M28" s="141" t="s">
        <v>350</v>
      </c>
      <c r="N28" s="137">
        <v>2800</v>
      </c>
      <c r="O28" s="45"/>
    </row>
    <row r="29" spans="1:15" s="55" customFormat="1" ht="18" customHeight="1">
      <c r="A29" s="43"/>
      <c r="B29" s="85"/>
      <c r="C29" s="45"/>
      <c r="D29" s="94" t="s">
        <v>228</v>
      </c>
      <c r="E29" s="44">
        <v>200</v>
      </c>
      <c r="F29" s="45"/>
      <c r="G29" s="100"/>
      <c r="H29" s="172"/>
      <c r="I29" s="45"/>
      <c r="J29" s="256"/>
      <c r="K29" s="257"/>
      <c r="L29" s="45"/>
      <c r="M29" s="141" t="s">
        <v>182</v>
      </c>
      <c r="N29" s="137">
        <v>1270</v>
      </c>
      <c r="O29" s="45"/>
    </row>
    <row r="30" spans="1:15" s="55" customFormat="1" ht="18" customHeight="1">
      <c r="A30" s="43"/>
      <c r="B30" s="85"/>
      <c r="C30" s="45"/>
      <c r="D30" s="94"/>
      <c r="E30" s="44"/>
      <c r="F30" s="45"/>
      <c r="G30" s="43"/>
      <c r="H30" s="93"/>
      <c r="I30" s="45"/>
      <c r="J30" s="256"/>
      <c r="K30" s="257"/>
      <c r="L30" s="45"/>
      <c r="M30" s="88" t="s">
        <v>183</v>
      </c>
      <c r="N30" s="44">
        <v>1700</v>
      </c>
      <c r="O30" s="45"/>
    </row>
    <row r="31" spans="1:15" s="55" customFormat="1" ht="18" customHeight="1">
      <c r="A31" s="43"/>
      <c r="B31" s="85"/>
      <c r="C31" s="45"/>
      <c r="D31" s="43"/>
      <c r="E31" s="44"/>
      <c r="F31" s="45"/>
      <c r="G31" s="103"/>
      <c r="H31" s="252"/>
      <c r="I31" s="45"/>
      <c r="J31" s="88"/>
      <c r="K31" s="44"/>
      <c r="L31" s="111"/>
      <c r="M31" s="451" t="s">
        <v>184</v>
      </c>
      <c r="N31" s="44">
        <v>700</v>
      </c>
      <c r="O31" s="45"/>
    </row>
    <row r="32" spans="1:15" s="55" customFormat="1" ht="18" customHeight="1">
      <c r="A32" s="43"/>
      <c r="B32" s="85"/>
      <c r="C32" s="111"/>
      <c r="D32" s="94"/>
      <c r="E32" s="44"/>
      <c r="F32" s="111"/>
      <c r="G32" s="411"/>
      <c r="H32" s="44"/>
      <c r="I32" s="111"/>
      <c r="J32" s="88"/>
      <c r="K32" s="44"/>
      <c r="L32" s="111"/>
      <c r="M32" s="138"/>
      <c r="N32" s="307"/>
      <c r="O32" s="45"/>
    </row>
    <row r="33" spans="1:15" s="55" customFormat="1" ht="18" customHeight="1">
      <c r="A33" s="43"/>
      <c r="B33" s="85"/>
      <c r="C33" s="111"/>
      <c r="D33" s="43"/>
      <c r="E33" s="44"/>
      <c r="F33" s="111"/>
      <c r="G33" s="100"/>
      <c r="H33" s="172"/>
      <c r="I33" s="111"/>
      <c r="J33" s="141"/>
      <c r="K33" s="137"/>
      <c r="L33" s="111"/>
      <c r="M33" s="141"/>
      <c r="N33" s="137"/>
      <c r="O33" s="45"/>
    </row>
    <row r="34" spans="1:15" s="55" customFormat="1" ht="18" customHeight="1">
      <c r="A34" s="43"/>
      <c r="B34" s="85"/>
      <c r="C34" s="111"/>
      <c r="D34" s="94"/>
      <c r="E34" s="44"/>
      <c r="F34" s="111"/>
      <c r="G34" s="43"/>
      <c r="H34" s="44"/>
      <c r="I34" s="111"/>
      <c r="J34" s="88"/>
      <c r="K34" s="44"/>
      <c r="L34" s="111"/>
      <c r="M34" s="138"/>
      <c r="N34" s="137"/>
      <c r="O34" s="45"/>
    </row>
    <row r="35" spans="1:15" s="55" customFormat="1" ht="18" customHeight="1">
      <c r="A35" s="43"/>
      <c r="B35" s="85"/>
      <c r="C35" s="111"/>
      <c r="D35" s="94"/>
      <c r="E35" s="44"/>
      <c r="F35" s="111"/>
      <c r="G35" s="43"/>
      <c r="H35" s="44"/>
      <c r="I35" s="111"/>
      <c r="J35" s="88"/>
      <c r="K35" s="44"/>
      <c r="L35" s="111"/>
      <c r="M35" s="138"/>
      <c r="N35" s="137"/>
      <c r="O35" s="45"/>
    </row>
    <row r="36" spans="1:15" s="55" customFormat="1" ht="18" customHeight="1">
      <c r="A36" s="43"/>
      <c r="B36" s="85"/>
      <c r="C36" s="111"/>
      <c r="D36" s="94"/>
      <c r="E36" s="44"/>
      <c r="F36" s="111"/>
      <c r="G36" s="43"/>
      <c r="H36" s="44"/>
      <c r="I36" s="111"/>
      <c r="J36" s="138"/>
      <c r="K36" s="168"/>
      <c r="L36" s="111"/>
      <c r="M36" s="138"/>
      <c r="N36" s="168"/>
      <c r="O36" s="111"/>
    </row>
    <row r="37" spans="1:15" s="55" customFormat="1" ht="18" customHeight="1">
      <c r="A37" s="43"/>
      <c r="B37" s="85"/>
      <c r="C37" s="111"/>
      <c r="D37" s="43"/>
      <c r="E37" s="44"/>
      <c r="F37" s="111"/>
      <c r="G37" s="43"/>
      <c r="H37" s="44"/>
      <c r="I37" s="111"/>
      <c r="J37" s="242"/>
      <c r="K37" s="261"/>
      <c r="L37" s="117"/>
      <c r="M37" s="248"/>
      <c r="N37" s="102"/>
      <c r="O37" s="117"/>
    </row>
    <row r="38" spans="1:15" s="55" customFormat="1" ht="18" customHeight="1" thickBot="1">
      <c r="A38" s="135"/>
      <c r="B38" s="136"/>
      <c r="C38" s="111"/>
      <c r="D38" s="135"/>
      <c r="E38" s="137"/>
      <c r="F38" s="111"/>
      <c r="G38" s="43"/>
      <c r="H38" s="44"/>
      <c r="I38" s="111"/>
      <c r="J38" s="360" t="s">
        <v>23</v>
      </c>
      <c r="K38" s="156">
        <f>SUM(K27:K36)</f>
        <v>0</v>
      </c>
      <c r="L38" s="157">
        <f>SUM(L27:L36)</f>
        <v>0</v>
      </c>
      <c r="M38" s="342" t="s">
        <v>448</v>
      </c>
      <c r="N38" s="354">
        <f>SUM(N27:N37)</f>
        <v>7470</v>
      </c>
      <c r="O38" s="351">
        <f>SUM(O27:O37)</f>
        <v>0</v>
      </c>
    </row>
    <row r="39" spans="1:15" s="55" customFormat="1" ht="18" customHeight="1">
      <c r="A39" s="135"/>
      <c r="B39" s="136"/>
      <c r="C39" s="111"/>
      <c r="D39" s="135"/>
      <c r="E39" s="137"/>
      <c r="F39" s="111"/>
      <c r="G39" s="43"/>
      <c r="H39" s="44"/>
      <c r="I39" s="111"/>
      <c r="J39" s="463" t="s">
        <v>295</v>
      </c>
      <c r="K39" s="469"/>
      <c r="L39" s="470"/>
      <c r="M39" s="103" t="s">
        <v>346</v>
      </c>
      <c r="N39" s="382"/>
      <c r="O39" s="111"/>
    </row>
    <row r="40" spans="1:15" s="55" customFormat="1" ht="18" customHeight="1">
      <c r="A40" s="135"/>
      <c r="B40" s="136"/>
      <c r="C40" s="111"/>
      <c r="D40" s="135"/>
      <c r="E40" s="137"/>
      <c r="F40" s="111"/>
      <c r="G40" s="135"/>
      <c r="H40" s="137"/>
      <c r="I40" s="111"/>
      <c r="J40" s="133" t="s">
        <v>3</v>
      </c>
      <c r="K40" s="134" t="s">
        <v>327</v>
      </c>
      <c r="L40" s="84" t="s">
        <v>326</v>
      </c>
      <c r="M40" s="269" t="s">
        <v>185</v>
      </c>
      <c r="N40" s="44">
        <v>250</v>
      </c>
      <c r="O40" s="45"/>
    </row>
    <row r="41" spans="1:15" s="55" customFormat="1" ht="18" customHeight="1">
      <c r="A41" s="135"/>
      <c r="B41" s="136"/>
      <c r="C41" s="111"/>
      <c r="D41" s="135"/>
      <c r="E41" s="137"/>
      <c r="F41" s="111"/>
      <c r="G41" s="135"/>
      <c r="H41" s="137"/>
      <c r="I41" s="111"/>
      <c r="J41" s="169" t="s">
        <v>352</v>
      </c>
      <c r="K41" s="357"/>
      <c r="L41" s="183"/>
      <c r="M41" s="88" t="s">
        <v>425</v>
      </c>
      <c r="N41" s="44">
        <v>490</v>
      </c>
      <c r="O41" s="45"/>
    </row>
    <row r="42" spans="1:15" s="55" customFormat="1" ht="18" customHeight="1">
      <c r="A42" s="135"/>
      <c r="B42" s="136"/>
      <c r="C42" s="111"/>
      <c r="D42" s="135"/>
      <c r="E42" s="137"/>
      <c r="F42" s="111"/>
      <c r="G42" s="255"/>
      <c r="H42" s="253"/>
      <c r="I42" s="254"/>
      <c r="J42" s="265" t="s">
        <v>307</v>
      </c>
      <c r="K42" s="44">
        <v>280</v>
      </c>
      <c r="L42" s="45"/>
      <c r="M42" s="88" t="s">
        <v>445</v>
      </c>
      <c r="N42" s="44">
        <v>1370</v>
      </c>
      <c r="O42" s="45"/>
    </row>
    <row r="43" spans="1:15" s="55" customFormat="1" ht="18" customHeight="1">
      <c r="A43" s="135"/>
      <c r="B43" s="136"/>
      <c r="C43" s="111"/>
      <c r="D43" s="135"/>
      <c r="E43" s="137"/>
      <c r="F43" s="111"/>
      <c r="G43" s="255"/>
      <c r="H43" s="253"/>
      <c r="I43" s="254"/>
      <c r="J43" s="443" t="s">
        <v>374</v>
      </c>
      <c r="K43" s="44">
        <v>60</v>
      </c>
      <c r="L43" s="45"/>
      <c r="M43" s="141" t="s">
        <v>186</v>
      </c>
      <c r="N43" s="137">
        <v>550</v>
      </c>
      <c r="O43" s="45"/>
    </row>
    <row r="44" spans="1:15" s="55" customFormat="1" ht="18" customHeight="1">
      <c r="A44" s="135"/>
      <c r="B44" s="136"/>
      <c r="C44" s="111"/>
      <c r="D44" s="135"/>
      <c r="E44" s="137"/>
      <c r="F44" s="111"/>
      <c r="G44" s="135"/>
      <c r="H44" s="137"/>
      <c r="I44" s="111"/>
      <c r="J44" s="295" t="s">
        <v>384</v>
      </c>
      <c r="K44" s="44">
        <v>20</v>
      </c>
      <c r="L44" s="45"/>
      <c r="M44" s="412" t="s">
        <v>460</v>
      </c>
      <c r="N44" s="137">
        <v>440</v>
      </c>
      <c r="O44" s="45"/>
    </row>
    <row r="45" spans="1:15" s="55" customFormat="1" ht="18" customHeight="1">
      <c r="A45" s="135"/>
      <c r="B45" s="136"/>
      <c r="C45" s="111"/>
      <c r="D45" s="135"/>
      <c r="E45" s="137"/>
      <c r="F45" s="111"/>
      <c r="G45" s="135"/>
      <c r="H45" s="137"/>
      <c r="I45" s="111"/>
      <c r="J45" s="141"/>
      <c r="K45" s="137"/>
      <c r="L45" s="45"/>
      <c r="M45" s="412" t="s">
        <v>461</v>
      </c>
      <c r="N45" s="137">
        <v>370</v>
      </c>
      <c r="O45" s="45"/>
    </row>
    <row r="46" spans="1:15" s="55" customFormat="1" ht="18" customHeight="1">
      <c r="A46" s="135"/>
      <c r="B46" s="136"/>
      <c r="C46" s="111"/>
      <c r="D46" s="135"/>
      <c r="E46" s="137"/>
      <c r="F46" s="111"/>
      <c r="G46" s="135"/>
      <c r="H46" s="137"/>
      <c r="I46" s="111"/>
      <c r="J46" s="141"/>
      <c r="K46" s="137"/>
      <c r="L46" s="45"/>
      <c r="M46" s="452" t="s">
        <v>476</v>
      </c>
      <c r="N46" s="137">
        <v>1400</v>
      </c>
      <c r="O46" s="45"/>
    </row>
    <row r="47" spans="1:15" s="55" customFormat="1" ht="18" customHeight="1">
      <c r="A47" s="135"/>
      <c r="B47" s="136"/>
      <c r="C47" s="111"/>
      <c r="D47" s="135"/>
      <c r="E47" s="137"/>
      <c r="F47" s="111"/>
      <c r="G47" s="138"/>
      <c r="H47" s="168"/>
      <c r="I47" s="111"/>
      <c r="J47" s="141"/>
      <c r="K47" s="137"/>
      <c r="L47" s="45"/>
      <c r="M47" s="141" t="s">
        <v>477</v>
      </c>
      <c r="N47" s="137">
        <v>460</v>
      </c>
      <c r="O47" s="45"/>
    </row>
    <row r="48" spans="1:15" s="55" customFormat="1" ht="18" customHeight="1">
      <c r="A48" s="135"/>
      <c r="B48" s="136"/>
      <c r="C48" s="111"/>
      <c r="D48" s="135"/>
      <c r="E48" s="137"/>
      <c r="F48" s="111"/>
      <c r="G48" s="135"/>
      <c r="H48" s="137"/>
      <c r="I48" s="111"/>
      <c r="J48" s="141"/>
      <c r="K48" s="137"/>
      <c r="L48" s="45"/>
      <c r="M48" s="452" t="s">
        <v>187</v>
      </c>
      <c r="N48" s="137">
        <v>580</v>
      </c>
      <c r="O48" s="45"/>
    </row>
    <row r="49" spans="1:15" s="55" customFormat="1" ht="18" customHeight="1">
      <c r="A49" s="135"/>
      <c r="B49" s="136"/>
      <c r="C49" s="111"/>
      <c r="D49" s="135"/>
      <c r="E49" s="137"/>
      <c r="F49" s="111"/>
      <c r="G49" s="135"/>
      <c r="H49" s="137"/>
      <c r="I49" s="111"/>
      <c r="J49" s="141"/>
      <c r="K49" s="137"/>
      <c r="L49" s="111"/>
      <c r="M49" s="269"/>
      <c r="N49" s="44"/>
      <c r="O49" s="45"/>
    </row>
    <row r="50" spans="1:15" s="55" customFormat="1" ht="18" customHeight="1">
      <c r="A50" s="135"/>
      <c r="B50" s="136"/>
      <c r="C50" s="111"/>
      <c r="D50" s="135"/>
      <c r="E50" s="137"/>
      <c r="F50" s="111"/>
      <c r="G50" s="135"/>
      <c r="H50" s="137"/>
      <c r="I50" s="111"/>
      <c r="J50" s="141"/>
      <c r="K50" s="137"/>
      <c r="L50" s="111"/>
      <c r="M50" s="269"/>
      <c r="N50" s="44"/>
      <c r="O50" s="45"/>
    </row>
    <row r="51" spans="1:15" s="55" customFormat="1" ht="18" customHeight="1">
      <c r="A51" s="135"/>
      <c r="B51" s="136"/>
      <c r="C51" s="111"/>
      <c r="D51" s="135"/>
      <c r="E51" s="137"/>
      <c r="F51" s="111"/>
      <c r="G51" s="135"/>
      <c r="H51" s="137"/>
      <c r="I51" s="111"/>
      <c r="J51" s="141"/>
      <c r="K51" s="137"/>
      <c r="L51" s="111"/>
      <c r="M51" s="269"/>
      <c r="N51" s="44"/>
      <c r="O51" s="45"/>
    </row>
    <row r="52" spans="1:15" s="55" customFormat="1" ht="18" customHeight="1">
      <c r="A52" s="135"/>
      <c r="B52" s="136"/>
      <c r="C52" s="111"/>
      <c r="D52" s="135"/>
      <c r="E52" s="137"/>
      <c r="F52" s="111"/>
      <c r="G52" s="135"/>
      <c r="H52" s="137"/>
      <c r="I52" s="111"/>
      <c r="J52" s="141"/>
      <c r="K52" s="137"/>
      <c r="L52" s="111"/>
      <c r="M52" s="411"/>
      <c r="N52" s="44"/>
      <c r="O52" s="45"/>
    </row>
    <row r="53" spans="1:15" s="55" customFormat="1" ht="18" customHeight="1">
      <c r="A53" s="135"/>
      <c r="B53" s="136"/>
      <c r="C53" s="111"/>
      <c r="D53" s="135"/>
      <c r="E53" s="137"/>
      <c r="F53" s="111"/>
      <c r="G53" s="135"/>
      <c r="H53" s="137"/>
      <c r="I53" s="111"/>
      <c r="J53" s="141"/>
      <c r="K53" s="137"/>
      <c r="L53" s="111"/>
      <c r="M53" s="411"/>
      <c r="N53" s="44"/>
      <c r="O53" s="45"/>
    </row>
    <row r="54" spans="1:15" s="55" customFormat="1" ht="18" customHeight="1">
      <c r="A54" s="135"/>
      <c r="B54" s="136"/>
      <c r="C54" s="111"/>
      <c r="D54" s="135"/>
      <c r="E54" s="137"/>
      <c r="F54" s="111"/>
      <c r="G54" s="135"/>
      <c r="H54" s="137"/>
      <c r="I54" s="111"/>
      <c r="J54" s="141"/>
      <c r="K54" s="137"/>
      <c r="L54" s="111"/>
      <c r="M54" s="411"/>
      <c r="N54" s="44"/>
      <c r="O54" s="45"/>
    </row>
    <row r="55" spans="1:15" s="55" customFormat="1" ht="18" customHeight="1">
      <c r="A55" s="135"/>
      <c r="B55" s="136"/>
      <c r="C55" s="111"/>
      <c r="D55" s="135"/>
      <c r="E55" s="137"/>
      <c r="F55" s="111"/>
      <c r="G55" s="135"/>
      <c r="H55" s="137"/>
      <c r="I55" s="111"/>
      <c r="J55" s="141"/>
      <c r="K55" s="137"/>
      <c r="L55" s="111"/>
      <c r="M55" s="153"/>
      <c r="N55" s="148"/>
      <c r="O55" s="117"/>
    </row>
    <row r="56" spans="1:15" s="55" customFormat="1" ht="18" customHeight="1">
      <c r="A56" s="135"/>
      <c r="B56" s="136"/>
      <c r="C56" s="111"/>
      <c r="D56" s="258"/>
      <c r="E56" s="137"/>
      <c r="F56" s="111"/>
      <c r="G56" s="135"/>
      <c r="H56" s="137"/>
      <c r="I56" s="111"/>
      <c r="J56" s="141"/>
      <c r="K56" s="137"/>
      <c r="L56" s="111"/>
      <c r="M56" s="342" t="s">
        <v>448</v>
      </c>
      <c r="N56" s="354">
        <f>SUM(N40:N48)</f>
        <v>5910</v>
      </c>
      <c r="O56" s="351">
        <f>SUM(O40:O48)</f>
        <v>0</v>
      </c>
    </row>
    <row r="57" spans="1:15" s="55" customFormat="1" ht="18" customHeight="1">
      <c r="A57" s="242"/>
      <c r="B57" s="259"/>
      <c r="C57" s="117"/>
      <c r="D57" s="260"/>
      <c r="E57" s="261"/>
      <c r="F57" s="117"/>
      <c r="G57" s="242"/>
      <c r="H57" s="261"/>
      <c r="I57" s="117"/>
      <c r="J57" s="245"/>
      <c r="K57" s="261"/>
      <c r="L57" s="117"/>
      <c r="M57" s="383"/>
      <c r="N57" s="384"/>
      <c r="O57" s="117"/>
    </row>
    <row r="58" spans="1:15" s="55" customFormat="1" ht="18" customHeight="1" thickBot="1">
      <c r="A58" s="360" t="s">
        <v>23</v>
      </c>
      <c r="B58" s="156">
        <f>SUM(B27:B40)</f>
        <v>1500</v>
      </c>
      <c r="C58" s="157">
        <f>SUM(C27:C40)</f>
        <v>0</v>
      </c>
      <c r="D58" s="360" t="s">
        <v>23</v>
      </c>
      <c r="E58" s="156">
        <f>SUM(E27:E40)</f>
        <v>2960</v>
      </c>
      <c r="F58" s="157">
        <f>SUM(F27:F40)</f>
        <v>0</v>
      </c>
      <c r="G58" s="360" t="s">
        <v>23</v>
      </c>
      <c r="H58" s="156">
        <f>SUM(H27:H40)</f>
        <v>3650</v>
      </c>
      <c r="I58" s="157">
        <f>SUM(I27:I40)</f>
        <v>0</v>
      </c>
      <c r="J58" s="360" t="s">
        <v>23</v>
      </c>
      <c r="K58" s="156">
        <f>SUM(K42:K46)</f>
        <v>360</v>
      </c>
      <c r="L58" s="157">
        <f>SUM(L42:L46)</f>
        <v>0</v>
      </c>
      <c r="M58" s="360" t="s">
        <v>23</v>
      </c>
      <c r="N58" s="156">
        <f>SUM(N38,N56)</f>
        <v>13380</v>
      </c>
      <c r="O58" s="157">
        <f>SUM(O38,O56)</f>
        <v>0</v>
      </c>
    </row>
    <row r="59" s="55" customFormat="1" ht="15" customHeight="1">
      <c r="M59" s="262"/>
    </row>
  </sheetData>
  <sheetProtection/>
  <mergeCells count="3">
    <mergeCell ref="E2:G2"/>
    <mergeCell ref="J39:L39"/>
    <mergeCell ref="J6:L6"/>
  </mergeCells>
  <conditionalFormatting sqref="O40:O48 L42:L48 I27:I31 F27:F31 C27:C31 O8:O13 L8:L13 I8:I13 F8:F13 C8:C13 O52 C15 F15 I15 L15 O15 O27:O34">
    <cfRule type="cellIs" priority="11" dxfId="22" operator="greaterThan" stopIfTrue="1">
      <formula>B8</formula>
    </cfRule>
  </conditionalFormatting>
  <conditionalFormatting sqref="O54">
    <cfRule type="cellIs" priority="10" dxfId="22" operator="greaterThan" stopIfTrue="1">
      <formula>N54</formula>
    </cfRule>
  </conditionalFormatting>
  <conditionalFormatting sqref="O50">
    <cfRule type="cellIs" priority="9" dxfId="22" operator="greaterThan" stopIfTrue="1">
      <formula>N50</formula>
    </cfRule>
  </conditionalFormatting>
  <conditionalFormatting sqref="O53">
    <cfRule type="cellIs" priority="8" dxfId="22" operator="greaterThan" stopIfTrue="1">
      <formula>N53</formula>
    </cfRule>
  </conditionalFormatting>
  <conditionalFormatting sqref="O49">
    <cfRule type="cellIs" priority="7" dxfId="22" operator="greaterThan" stopIfTrue="1">
      <formula>N49</formula>
    </cfRule>
  </conditionalFormatting>
  <conditionalFormatting sqref="O51">
    <cfRule type="cellIs" priority="6" dxfId="22" operator="greaterThan" stopIfTrue="1">
      <formula>N51</formula>
    </cfRule>
  </conditionalFormatting>
  <conditionalFormatting sqref="O35">
    <cfRule type="cellIs" priority="5" dxfId="22" operator="greaterThan" stopIfTrue="1">
      <formula>N35</formula>
    </cfRule>
  </conditionalFormatting>
  <conditionalFormatting sqref="O18 L18 I18 F18 C18">
    <cfRule type="cellIs" priority="4" dxfId="22" operator="greaterThan" stopIfTrue="1">
      <formula>B18</formula>
    </cfRule>
  </conditionalFormatting>
  <conditionalFormatting sqref="O14 L14 I14 F14 C14">
    <cfRule type="cellIs" priority="3" dxfId="22" operator="greaterThan" stopIfTrue="1">
      <formula>B14</formula>
    </cfRule>
  </conditionalFormatting>
  <conditionalFormatting sqref="C17 F17 I17 L17 O17">
    <cfRule type="cellIs" priority="2" dxfId="22" operator="greaterThan" stopIfTrue="1">
      <formula>B17</formula>
    </cfRule>
  </conditionalFormatting>
  <conditionalFormatting sqref="C16 F16 I16 L16 O16">
    <cfRule type="cellIs" priority="1" dxfId="22" operator="greaterThan" stopIfTrue="1">
      <formula>B16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No.6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="70" zoomScaleNormal="70" zoomScaleSheetLayoutView="58" workbookViewId="0" topLeftCell="A1">
      <selection activeCell="I27" sqref="I27"/>
    </sheetView>
  </sheetViews>
  <sheetFormatPr defaultColWidth="9.00390625" defaultRowHeight="13.5"/>
  <cols>
    <col min="1" max="1" width="23.625" style="3" customWidth="1"/>
    <col min="2" max="15" width="12.125" style="3" customWidth="1"/>
    <col min="16" max="16384" width="9.00390625" style="3" customWidth="1"/>
  </cols>
  <sheetData>
    <row r="1" spans="1:15" s="4" customFormat="1" ht="18" customHeight="1">
      <c r="A1" s="26" t="s">
        <v>204</v>
      </c>
      <c r="B1" s="27"/>
      <c r="C1" s="27"/>
      <c r="D1" s="28"/>
      <c r="E1" s="476" t="s">
        <v>205</v>
      </c>
      <c r="F1" s="477"/>
      <c r="G1" s="478"/>
      <c r="H1" s="29" t="s">
        <v>0</v>
      </c>
      <c r="I1" s="29" t="s">
        <v>206</v>
      </c>
      <c r="J1" s="27"/>
      <c r="K1" s="29" t="s">
        <v>207</v>
      </c>
      <c r="L1" s="30"/>
      <c r="M1" s="3"/>
      <c r="N1" s="3"/>
      <c r="O1" s="3"/>
    </row>
    <row r="2" spans="1:15" ht="36" customHeight="1" thickBot="1">
      <c r="A2" s="471">
        <f>'大分市（旧・新）'!A2</f>
        <v>0</v>
      </c>
      <c r="B2" s="472"/>
      <c r="C2" s="472"/>
      <c r="D2" s="473"/>
      <c r="E2" s="479" t="str">
        <f>'大分市（旧・新）'!E2</f>
        <v>令和　　年　　月　　日</v>
      </c>
      <c r="F2" s="480"/>
      <c r="G2" s="481"/>
      <c r="H2" s="31">
        <f>'大分市（旧・新）'!H2</f>
        <v>0</v>
      </c>
      <c r="I2" s="40">
        <f>'大分市（旧・新）'!I2</f>
        <v>0</v>
      </c>
      <c r="J2" s="41"/>
      <c r="K2" s="32"/>
      <c r="L2" s="33"/>
      <c r="M2" s="2"/>
      <c r="N2" s="5"/>
      <c r="O2" s="1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N3" s="34"/>
      <c r="O3" s="398" t="s">
        <v>455</v>
      </c>
    </row>
    <row r="4" spans="1:15" ht="19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35"/>
      <c r="O4" s="350" t="s">
        <v>454</v>
      </c>
    </row>
    <row r="5" spans="1:15" s="8" customFormat="1" ht="25.5" customHeight="1">
      <c r="A5" s="23" t="s">
        <v>208</v>
      </c>
      <c r="B5" s="24" t="s">
        <v>211</v>
      </c>
      <c r="C5" s="389"/>
      <c r="D5" s="21" t="s">
        <v>298</v>
      </c>
      <c r="E5" s="389"/>
      <c r="F5" s="21" t="s">
        <v>299</v>
      </c>
      <c r="G5" s="389"/>
      <c r="H5" s="474" t="s">
        <v>296</v>
      </c>
      <c r="I5" s="475"/>
      <c r="J5" s="22" t="s">
        <v>297</v>
      </c>
      <c r="K5" s="390"/>
      <c r="L5" s="20" t="s">
        <v>300</v>
      </c>
      <c r="M5" s="389"/>
      <c r="N5" s="20" t="s">
        <v>209</v>
      </c>
      <c r="O5" s="391"/>
    </row>
    <row r="6" spans="1:15" s="8" customFormat="1" ht="25.5" customHeight="1">
      <c r="A6" s="36"/>
      <c r="B6" s="387" t="s">
        <v>328</v>
      </c>
      <c r="C6" s="37" t="s">
        <v>326</v>
      </c>
      <c r="D6" s="388" t="s">
        <v>328</v>
      </c>
      <c r="E6" s="37" t="s">
        <v>326</v>
      </c>
      <c r="F6" s="388" t="s">
        <v>328</v>
      </c>
      <c r="G6" s="37" t="s">
        <v>326</v>
      </c>
      <c r="H6" s="388" t="s">
        <v>328</v>
      </c>
      <c r="I6" s="37" t="s">
        <v>326</v>
      </c>
      <c r="J6" s="388" t="s">
        <v>328</v>
      </c>
      <c r="K6" s="37" t="s">
        <v>326</v>
      </c>
      <c r="L6" s="388" t="s">
        <v>328</v>
      </c>
      <c r="M6" s="37" t="s">
        <v>326</v>
      </c>
      <c r="N6" s="388" t="s">
        <v>328</v>
      </c>
      <c r="O6" s="38" t="s">
        <v>326</v>
      </c>
    </row>
    <row r="7" spans="1:15" ht="25.5" customHeight="1">
      <c r="A7" s="39" t="s">
        <v>274</v>
      </c>
      <c r="B7" s="392">
        <f>'大分市（旧・新）'!B43</f>
        <v>6220</v>
      </c>
      <c r="C7" s="9">
        <f>'大分市（旧・新）'!C43</f>
        <v>0</v>
      </c>
      <c r="D7" s="393">
        <f>'大分市（旧・新）'!E43</f>
        <v>14350</v>
      </c>
      <c r="E7" s="9">
        <f>'大分市（旧・新）'!F43</f>
        <v>0</v>
      </c>
      <c r="F7" s="397">
        <f>'大分市（旧・新）'!H43</f>
        <v>19310</v>
      </c>
      <c r="G7" s="9">
        <f>'大分市（旧・新）'!I43</f>
        <v>0</v>
      </c>
      <c r="H7" s="397">
        <f>'大分市（旧・新）'!H69</f>
        <v>0</v>
      </c>
      <c r="I7" s="9">
        <f>'大分市（旧・新）'!I69</f>
        <v>0</v>
      </c>
      <c r="J7" s="397">
        <f>'大分市（旧・新）'!N69</f>
        <v>113450</v>
      </c>
      <c r="K7" s="9">
        <f>'大分市（旧・新）'!O69</f>
        <v>0</v>
      </c>
      <c r="L7" s="397">
        <f>'大分市（旧・新）'!B69</f>
        <v>3490</v>
      </c>
      <c r="M7" s="9">
        <f>'大分市（旧・新）'!C69</f>
        <v>0</v>
      </c>
      <c r="N7" s="397">
        <f>SUM(B7+D7+F7+H7+J7+L7)</f>
        <v>156820</v>
      </c>
      <c r="O7" s="10">
        <f>SUM(C7+E7+G7+I7+K7+M7)</f>
        <v>0</v>
      </c>
    </row>
    <row r="8" spans="1:15" ht="25.5" customHeight="1">
      <c r="A8" s="16" t="s">
        <v>217</v>
      </c>
      <c r="B8" s="393">
        <f>'別府市・速見郡・由布市'!B32</f>
        <v>2340</v>
      </c>
      <c r="C8" s="42">
        <f>'別府市・速見郡・由布市'!C32</f>
        <v>0</v>
      </c>
      <c r="D8" s="392">
        <f>'別府市・速見郡・由布市'!E32</f>
        <v>4030</v>
      </c>
      <c r="E8" s="9">
        <f>'別府市・速見郡・由布市'!F32</f>
        <v>0</v>
      </c>
      <c r="F8" s="397">
        <f>'別府市・速見郡・由布市'!H32</f>
        <v>6300</v>
      </c>
      <c r="G8" s="9">
        <f>'別府市・速見郡・由布市'!I32</f>
        <v>0</v>
      </c>
      <c r="H8" s="397">
        <f>'別府市・速見郡・由布市'!K13</f>
        <v>0</v>
      </c>
      <c r="I8" s="9">
        <f>'別府市・速見郡・由布市'!L13</f>
        <v>0</v>
      </c>
      <c r="J8" s="397">
        <f>'別府市・速見郡・由布市'!N32</f>
        <v>24340</v>
      </c>
      <c r="K8" s="9">
        <f>'別府市・速見郡・由布市'!O32</f>
        <v>0</v>
      </c>
      <c r="L8" s="397">
        <f>'別府市・速見郡・由布市'!K32</f>
        <v>540</v>
      </c>
      <c r="M8" s="9">
        <f>'別府市・速見郡・由布市'!L32</f>
        <v>0</v>
      </c>
      <c r="N8" s="397">
        <f aca="true" t="shared" si="0" ref="N8:O30">SUM(B8+D8+F8+H8+J8+L8)</f>
        <v>37550</v>
      </c>
      <c r="O8" s="10">
        <f t="shared" si="0"/>
        <v>0</v>
      </c>
    </row>
    <row r="9" spans="1:15" ht="25.5" customHeight="1">
      <c r="A9" s="16" t="s">
        <v>275</v>
      </c>
      <c r="B9" s="393">
        <f>'別府市・速見郡・由布市'!B44</f>
        <v>160</v>
      </c>
      <c r="C9" s="42">
        <f>'別府市・速見郡・由布市'!C44</f>
        <v>0</v>
      </c>
      <c r="D9" s="392">
        <f>'別府市・速見郡・由布市'!E44</f>
        <v>1300</v>
      </c>
      <c r="E9" s="9">
        <f>'別府市・速見郡・由布市'!F44</f>
        <v>0</v>
      </c>
      <c r="F9" s="397">
        <f>'別府市・速見郡・由布市'!H44</f>
        <v>800</v>
      </c>
      <c r="G9" s="9">
        <f>'別府市・速見郡・由布市'!I44</f>
        <v>0</v>
      </c>
      <c r="H9" s="397"/>
      <c r="I9" s="9"/>
      <c r="J9" s="397">
        <f>'別府市・速見郡・由布市'!N44</f>
        <v>5350</v>
      </c>
      <c r="K9" s="9">
        <f>'別府市・速見郡・由布市'!O44</f>
        <v>0</v>
      </c>
      <c r="L9" s="397">
        <f>'別府市・速見郡・由布市'!K44</f>
        <v>180</v>
      </c>
      <c r="M9" s="9">
        <f>'別府市・速見郡・由布市'!L44</f>
        <v>0</v>
      </c>
      <c r="N9" s="397">
        <f>SUM(B9+D9+F9+H9+J9+L9)</f>
        <v>7790</v>
      </c>
      <c r="O9" s="10">
        <f>SUM(C9+E9+G9+I9+K9+M9)</f>
        <v>0</v>
      </c>
    </row>
    <row r="10" spans="1:15" ht="25.5" customHeight="1">
      <c r="A10" s="17" t="s">
        <v>351</v>
      </c>
      <c r="B10" s="393">
        <f>'別府市・速見郡・由布市'!B61</f>
        <v>200</v>
      </c>
      <c r="C10" s="42">
        <f>'別府市・速見郡・由布市'!C61</f>
        <v>0</v>
      </c>
      <c r="D10" s="392">
        <f>'別府市・速見郡・由布市'!E61</f>
        <v>340</v>
      </c>
      <c r="E10" s="9">
        <f>'別府市・速見郡・由布市'!F61</f>
        <v>0</v>
      </c>
      <c r="F10" s="397">
        <f>'別府市・速見郡・由布市'!H61</f>
        <v>400</v>
      </c>
      <c r="G10" s="9">
        <f>'別府市・速見郡・由布市'!I61</f>
        <v>0</v>
      </c>
      <c r="H10" s="397"/>
      <c r="I10" s="9"/>
      <c r="J10" s="397">
        <f>'別府市・速見郡・由布市'!N61</f>
        <v>7480</v>
      </c>
      <c r="K10" s="9">
        <f>'別府市・速見郡・由布市'!O61</f>
        <v>0</v>
      </c>
      <c r="L10" s="397">
        <f>'別府市・速見郡・由布市'!K61</f>
        <v>150</v>
      </c>
      <c r="M10" s="9">
        <f>'別府市・速見郡・由布市'!L61</f>
        <v>0</v>
      </c>
      <c r="N10" s="393">
        <f t="shared" si="0"/>
        <v>8570</v>
      </c>
      <c r="O10" s="10">
        <f t="shared" si="0"/>
        <v>0</v>
      </c>
    </row>
    <row r="11" spans="1:15" ht="25.5" customHeight="1">
      <c r="A11" s="16" t="s">
        <v>218</v>
      </c>
      <c r="B11" s="393">
        <f>'宇佐市・中津市・豊後高田市'!B27</f>
        <v>2510</v>
      </c>
      <c r="C11" s="386">
        <f>'宇佐市・中津市・豊後高田市'!C27</f>
        <v>0</v>
      </c>
      <c r="D11" s="392">
        <f>'宇佐市・中津市・豊後高田市'!E27</f>
        <v>1680</v>
      </c>
      <c r="E11" s="9">
        <f>'宇佐市・中津市・豊後高田市'!F27</f>
        <v>0</v>
      </c>
      <c r="F11" s="397">
        <f>'宇佐市・中津市・豊後高田市'!H27</f>
        <v>3090</v>
      </c>
      <c r="G11" s="9">
        <f>'宇佐市・中津市・豊後高田市'!I27</f>
        <v>0</v>
      </c>
      <c r="H11" s="397">
        <f>'宇佐市・中津市・豊後高田市'!K16</f>
        <v>410</v>
      </c>
      <c r="I11" s="9">
        <f>'宇佐市・中津市・豊後高田市'!L16</f>
        <v>0</v>
      </c>
      <c r="J11" s="397">
        <f>'宇佐市・中津市・豊後高田市'!N27</f>
        <v>9170</v>
      </c>
      <c r="K11" s="9">
        <f>'宇佐市・中津市・豊後高田市'!O27</f>
        <v>0</v>
      </c>
      <c r="L11" s="397">
        <f>'宇佐市・中津市・豊後高田市'!K27</f>
        <v>260</v>
      </c>
      <c r="M11" s="9">
        <f>'宇佐市・中津市・豊後高田市'!L27</f>
        <v>0</v>
      </c>
      <c r="N11" s="397">
        <f t="shared" si="0"/>
        <v>17120</v>
      </c>
      <c r="O11" s="10">
        <f t="shared" si="0"/>
        <v>0</v>
      </c>
    </row>
    <row r="12" spans="1:15" ht="25.5" customHeight="1">
      <c r="A12" s="18" t="s">
        <v>276</v>
      </c>
      <c r="B12" s="393">
        <f>'宇佐市・中津市・豊後高田市'!B53</f>
        <v>3390</v>
      </c>
      <c r="C12" s="42">
        <f>'宇佐市・中津市・豊後高田市'!C53</f>
        <v>0</v>
      </c>
      <c r="D12" s="392">
        <f>'宇佐市・中津市・豊後高田市'!E53</f>
        <v>4980</v>
      </c>
      <c r="E12" s="9">
        <f>'宇佐市・中津市・豊後高田市'!F53</f>
        <v>0</v>
      </c>
      <c r="F12" s="397">
        <f>'宇佐市・中津市・豊後高田市'!H53</f>
        <v>5360</v>
      </c>
      <c r="G12" s="9">
        <f>'宇佐市・中津市・豊後高田市'!I53</f>
        <v>0</v>
      </c>
      <c r="H12" s="397">
        <f>'宇佐市・中津市・豊後高田市'!K41</f>
        <v>470</v>
      </c>
      <c r="I12" s="9">
        <f>'宇佐市・中津市・豊後高田市'!L41</f>
        <v>0</v>
      </c>
      <c r="J12" s="397">
        <f>'宇佐市・中津市・豊後高田市'!N53</f>
        <v>9400</v>
      </c>
      <c r="K12" s="9">
        <f>'宇佐市・中津市・豊後高田市'!O53</f>
        <v>0</v>
      </c>
      <c r="L12" s="397">
        <f>'宇佐市・中津市・豊後高田市'!K53</f>
        <v>500</v>
      </c>
      <c r="M12" s="9">
        <f>'宇佐市・中津市・豊後高田市'!L53</f>
        <v>0</v>
      </c>
      <c r="N12" s="397">
        <f t="shared" si="0"/>
        <v>24100</v>
      </c>
      <c r="O12" s="10">
        <f t="shared" si="0"/>
        <v>0</v>
      </c>
    </row>
    <row r="13" spans="1:15" ht="25.5" customHeight="1">
      <c r="A13" s="16" t="s">
        <v>277</v>
      </c>
      <c r="B13" s="393">
        <f>'宇佐市・中津市・豊後高田市'!B73</f>
        <v>190</v>
      </c>
      <c r="C13" s="42">
        <f>'宇佐市・中津市・豊後高田市'!C73</f>
        <v>0</v>
      </c>
      <c r="D13" s="392">
        <f>'宇佐市・中津市・豊後高田市'!E73</f>
        <v>730</v>
      </c>
      <c r="E13" s="9">
        <f>'宇佐市・中津市・豊後高田市'!F73</f>
        <v>0</v>
      </c>
      <c r="F13" s="397">
        <f>'宇佐市・中津市・豊後高田市'!H73</f>
        <v>1860</v>
      </c>
      <c r="G13" s="9">
        <f>'宇佐市・中津市・豊後高田市'!I73</f>
        <v>0</v>
      </c>
      <c r="H13" s="397">
        <f>'宇佐市・中津市・豊後高田市'!K65</f>
        <v>420</v>
      </c>
      <c r="I13" s="9">
        <f>'宇佐市・中津市・豊後高田市'!L65</f>
        <v>0</v>
      </c>
      <c r="J13" s="397">
        <f>'宇佐市・中津市・豊後高田市'!N73</f>
        <v>5190</v>
      </c>
      <c r="K13" s="9">
        <f>'宇佐市・中津市・豊後高田市'!O73</f>
        <v>0</v>
      </c>
      <c r="L13" s="397">
        <f>'宇佐市・中津市・豊後高田市'!K73</f>
        <v>20</v>
      </c>
      <c r="M13" s="9">
        <f>'宇佐市・中津市・豊後高田市'!L73</f>
        <v>0</v>
      </c>
      <c r="N13" s="397">
        <f t="shared" si="0"/>
        <v>8410</v>
      </c>
      <c r="O13" s="10">
        <f t="shared" si="0"/>
        <v>0</v>
      </c>
    </row>
    <row r="14" spans="1:15" ht="25.5" customHeight="1">
      <c r="A14" s="16" t="s">
        <v>278</v>
      </c>
      <c r="B14" s="393">
        <f>'東国東郡・国東市・杵築市・日田市・玖珠郡'!B10</f>
        <v>0</v>
      </c>
      <c r="C14" s="42">
        <f>'東国東郡・国東市・杵築市・日田市・玖珠郡'!C10</f>
        <v>0</v>
      </c>
      <c r="D14" s="392">
        <f>'東国東郡・国東市・杵築市・日田市・玖珠郡'!E10</f>
        <v>0</v>
      </c>
      <c r="E14" s="9">
        <f>'東国東郡・国東市・杵築市・日田市・玖珠郡'!F10</f>
        <v>0</v>
      </c>
      <c r="F14" s="397">
        <f>'東国東郡・国東市・杵築市・日田市・玖珠郡'!H10</f>
        <v>40</v>
      </c>
      <c r="G14" s="9">
        <f>'東国東郡・国東市・杵築市・日田市・玖珠郡'!I10</f>
        <v>0</v>
      </c>
      <c r="H14" s="397">
        <f>'東国東郡・国東市・杵築市・日田市・玖珠郡'!K10</f>
        <v>0</v>
      </c>
      <c r="I14" s="9">
        <f>'東国東郡・国東市・杵築市・日田市・玖珠郡'!L10</f>
        <v>0</v>
      </c>
      <c r="J14" s="397">
        <f>'東国東郡・国東市・杵築市・日田市・玖珠郡'!N10</f>
        <v>480</v>
      </c>
      <c r="K14" s="9">
        <f>'東国東郡・国東市・杵築市・日田市・玖珠郡'!O10</f>
        <v>0</v>
      </c>
      <c r="L14" s="397"/>
      <c r="M14" s="9"/>
      <c r="N14" s="397">
        <f t="shared" si="0"/>
        <v>520</v>
      </c>
      <c r="O14" s="10">
        <f t="shared" si="0"/>
        <v>0</v>
      </c>
    </row>
    <row r="15" spans="1:15" ht="25.5" customHeight="1">
      <c r="A15" s="16" t="s">
        <v>362</v>
      </c>
      <c r="B15" s="394">
        <f>'東国東郡・国東市・杵築市・日田市・玖珠郡'!B23</f>
        <v>160</v>
      </c>
      <c r="C15" s="11">
        <f>'東国東郡・国東市・杵築市・日田市・玖珠郡'!C23</f>
        <v>0</v>
      </c>
      <c r="D15" s="396">
        <f>'東国東郡・国東市・杵築市・日田市・玖珠郡'!E23</f>
        <v>180</v>
      </c>
      <c r="E15" s="11">
        <f>'東国東郡・国東市・杵築市・日田市・玖珠郡'!F23</f>
        <v>0</v>
      </c>
      <c r="F15" s="396">
        <f>'東国東郡・国東市・杵築市・日田市・玖珠郡'!H23</f>
        <v>240</v>
      </c>
      <c r="G15" s="11">
        <f>'東国東郡・国東市・杵築市・日田市・玖珠郡'!I23</f>
        <v>0</v>
      </c>
      <c r="H15" s="396"/>
      <c r="I15" s="11"/>
      <c r="J15" s="396">
        <f>'東国東郡・国東市・杵築市・日田市・玖珠郡'!N23</f>
        <v>8880</v>
      </c>
      <c r="K15" s="11">
        <f>'東国東郡・国東市・杵築市・日田市・玖珠郡'!O23</f>
        <v>0</v>
      </c>
      <c r="L15" s="396"/>
      <c r="M15" s="11"/>
      <c r="N15" s="397">
        <f t="shared" si="0"/>
        <v>9460</v>
      </c>
      <c r="O15" s="10">
        <f t="shared" si="0"/>
        <v>0</v>
      </c>
    </row>
    <row r="16" spans="1:15" ht="25.5" customHeight="1">
      <c r="A16" s="16" t="s">
        <v>219</v>
      </c>
      <c r="B16" s="394">
        <f>'東国東郡・国東市・杵築市・日田市・玖珠郡'!B40</f>
        <v>0</v>
      </c>
      <c r="C16" s="11">
        <f>'東国東郡・国東市・杵築市・日田市・玖珠郡'!C40</f>
        <v>0</v>
      </c>
      <c r="D16" s="396">
        <f>'東国東郡・国東市・杵築市・日田市・玖珠郡'!E40</f>
        <v>0</v>
      </c>
      <c r="E16" s="11">
        <f>'東国東郡・国東市・杵築市・日田市・玖珠郡'!F40</f>
        <v>0</v>
      </c>
      <c r="F16" s="396">
        <f>'東国東郡・国東市・杵築市・日田市・玖珠郡'!H40</f>
        <v>1100</v>
      </c>
      <c r="G16" s="11">
        <f>'東国東郡・国東市・杵築市・日田市・玖珠郡'!I40</f>
        <v>0</v>
      </c>
      <c r="H16" s="396"/>
      <c r="I16" s="11"/>
      <c r="J16" s="396">
        <f>'東国東郡・国東市・杵築市・日田市・玖珠郡'!N40</f>
        <v>8210</v>
      </c>
      <c r="K16" s="11">
        <f>'東国東郡・国東市・杵築市・日田市・玖珠郡'!O40</f>
        <v>0</v>
      </c>
      <c r="L16" s="396"/>
      <c r="M16" s="11"/>
      <c r="N16" s="397">
        <f t="shared" si="0"/>
        <v>9310</v>
      </c>
      <c r="O16" s="10">
        <f t="shared" si="0"/>
        <v>0</v>
      </c>
    </row>
    <row r="17" spans="1:15" ht="25.5" customHeight="1">
      <c r="A17" s="16" t="s">
        <v>220</v>
      </c>
      <c r="B17" s="393">
        <f>'東国東郡・国東市・杵築市・日田市・玖珠郡'!B62</f>
        <v>450</v>
      </c>
      <c r="C17" s="9">
        <f>'東国東郡・国東市・杵築市・日田市・玖珠郡'!C62</f>
        <v>0</v>
      </c>
      <c r="D17" s="397">
        <f>'東国東郡・国東市・杵築市・日田市・玖珠郡'!E62</f>
        <v>940</v>
      </c>
      <c r="E17" s="9">
        <f>'東国東郡・国東市・杵築市・日田市・玖珠郡'!F62</f>
        <v>0</v>
      </c>
      <c r="F17" s="397">
        <f>'東国東郡・国東市・杵築市・日田市・玖珠郡'!H62</f>
        <v>3230</v>
      </c>
      <c r="G17" s="9">
        <f>'東国東郡・国東市・杵築市・日田市・玖珠郡'!I62</f>
        <v>0</v>
      </c>
      <c r="H17" s="397">
        <f>'東国東郡・国東市・杵築市・日田市・玖珠郡'!K52</f>
        <v>9800</v>
      </c>
      <c r="I17" s="9">
        <f>'東国東郡・国東市・杵築市・日田市・玖珠郡'!L52</f>
        <v>0</v>
      </c>
      <c r="J17" s="397">
        <f>'東国東郡・国東市・杵築市・日田市・玖珠郡'!N62</f>
        <v>3330</v>
      </c>
      <c r="K17" s="9">
        <f>'東国東郡・国東市・杵築市・日田市・玖珠郡'!O62</f>
        <v>0</v>
      </c>
      <c r="L17" s="397">
        <f>'東国東郡・国東市・杵築市・日田市・玖珠郡'!K62</f>
        <v>470</v>
      </c>
      <c r="M17" s="9">
        <f>'東国東郡・国東市・杵築市・日田市・玖珠郡'!L62</f>
        <v>0</v>
      </c>
      <c r="N17" s="397">
        <f t="shared" si="0"/>
        <v>18220</v>
      </c>
      <c r="O17" s="10">
        <f t="shared" si="0"/>
        <v>0</v>
      </c>
    </row>
    <row r="18" spans="1:15" ht="25.5" customHeight="1">
      <c r="A18" s="16" t="s">
        <v>279</v>
      </c>
      <c r="B18" s="393">
        <f>'東国東郡・国東市・杵築市・日田市・玖珠郡'!B75</f>
        <v>0</v>
      </c>
      <c r="C18" s="9">
        <f>'東国東郡・国東市・杵築市・日田市・玖珠郡'!C75</f>
        <v>0</v>
      </c>
      <c r="D18" s="397">
        <f>'東国東郡・国東市・杵築市・日田市・玖珠郡'!E75</f>
        <v>0</v>
      </c>
      <c r="E18" s="9">
        <f>'東国東郡・国東市・杵築市・日田市・玖珠郡'!F75</f>
        <v>0</v>
      </c>
      <c r="F18" s="397">
        <f>'東国東郡・国東市・杵築市・日田市・玖珠郡'!H75</f>
        <v>0</v>
      </c>
      <c r="G18" s="9">
        <f>'東国東郡・国東市・杵築市・日田市・玖珠郡'!I75</f>
        <v>0</v>
      </c>
      <c r="H18" s="397">
        <f>'東国東郡・国東市・杵築市・日田市・玖珠郡'!K75</f>
        <v>0</v>
      </c>
      <c r="I18" s="9">
        <f>'東国東郡・国東市・杵築市・日田市・玖珠郡'!L75</f>
        <v>0</v>
      </c>
      <c r="J18" s="397">
        <f>'東国東郡・国東市・杵築市・日田市・玖珠郡'!N75</f>
        <v>8040</v>
      </c>
      <c r="K18" s="9">
        <f>'東国東郡・国東市・杵築市・日田市・玖珠郡'!O75</f>
        <v>0</v>
      </c>
      <c r="L18" s="397"/>
      <c r="M18" s="9"/>
      <c r="N18" s="397">
        <f t="shared" si="0"/>
        <v>8040</v>
      </c>
      <c r="O18" s="10">
        <f t="shared" si="0"/>
        <v>0</v>
      </c>
    </row>
    <row r="19" spans="1:15" ht="25.5" customHeight="1">
      <c r="A19" s="16" t="s">
        <v>336</v>
      </c>
      <c r="B19" s="393">
        <f>'豊後大野市・竹田市・臼杵市'!B20</f>
        <v>0</v>
      </c>
      <c r="C19" s="9">
        <f>'豊後大野市・竹田市・臼杵市'!C20</f>
        <v>0</v>
      </c>
      <c r="D19" s="397">
        <f>'豊後大野市・竹田市・臼杵市'!E20</f>
        <v>510</v>
      </c>
      <c r="E19" s="9">
        <f>'豊後大野市・竹田市・臼杵市'!F20</f>
        <v>0</v>
      </c>
      <c r="F19" s="397">
        <f>'豊後大野市・竹田市・臼杵市'!H20</f>
        <v>600</v>
      </c>
      <c r="G19" s="9">
        <f>'豊後大野市・竹田市・臼杵市'!I20</f>
        <v>0</v>
      </c>
      <c r="H19" s="397"/>
      <c r="I19" s="9"/>
      <c r="J19" s="397">
        <f>'豊後大野市・竹田市・臼杵市'!N20</f>
        <v>11130</v>
      </c>
      <c r="K19" s="9">
        <f>'豊後大野市・竹田市・臼杵市'!O20</f>
        <v>0</v>
      </c>
      <c r="L19" s="397"/>
      <c r="M19" s="9"/>
      <c r="N19" s="397">
        <f t="shared" si="0"/>
        <v>12240</v>
      </c>
      <c r="O19" s="10">
        <f t="shared" si="0"/>
        <v>0</v>
      </c>
    </row>
    <row r="20" spans="1:15" ht="25.5" customHeight="1">
      <c r="A20" s="16" t="s">
        <v>221</v>
      </c>
      <c r="B20" s="393">
        <f>'豊後大野市・竹田市・臼杵市'!B44</f>
        <v>0</v>
      </c>
      <c r="C20" s="9">
        <f>'豊後大野市・竹田市・臼杵市'!C44</f>
        <v>0</v>
      </c>
      <c r="D20" s="397">
        <f>'豊後大野市・竹田市・臼杵市'!E44</f>
        <v>400</v>
      </c>
      <c r="E20" s="9">
        <f>'豊後大野市・竹田市・臼杵市'!F44</f>
        <v>0</v>
      </c>
      <c r="F20" s="397">
        <f>'豊後大野市・竹田市・臼杵市'!H44</f>
        <v>650</v>
      </c>
      <c r="G20" s="9">
        <f>'豊後大野市・竹田市・臼杵市'!I44</f>
        <v>0</v>
      </c>
      <c r="H20" s="397">
        <f>'豊後大野市・竹田市・臼杵市'!K44</f>
        <v>0</v>
      </c>
      <c r="I20" s="9">
        <f>'豊後大野市・竹田市・臼杵市'!L44</f>
        <v>0</v>
      </c>
      <c r="J20" s="397">
        <f>'豊後大野市・竹田市・臼杵市'!N44</f>
        <v>7480</v>
      </c>
      <c r="K20" s="9">
        <f>'豊後大野市・竹田市・臼杵市'!O44</f>
        <v>0</v>
      </c>
      <c r="L20" s="397"/>
      <c r="M20" s="9"/>
      <c r="N20" s="397">
        <f t="shared" si="0"/>
        <v>8530</v>
      </c>
      <c r="O20" s="10">
        <f t="shared" si="0"/>
        <v>0</v>
      </c>
    </row>
    <row r="21" spans="1:15" ht="25.5" customHeight="1">
      <c r="A21" s="16" t="s">
        <v>222</v>
      </c>
      <c r="B21" s="393">
        <f>'豊後大野市・竹田市・臼杵市'!B70</f>
        <v>900</v>
      </c>
      <c r="C21" s="9">
        <f>'豊後大野市・竹田市・臼杵市'!C70</f>
        <v>0</v>
      </c>
      <c r="D21" s="397">
        <f>'豊後大野市・竹田市・臼杵市'!E70</f>
        <v>1140</v>
      </c>
      <c r="E21" s="9">
        <f>'豊後大野市・竹田市・臼杵市'!F70</f>
        <v>0</v>
      </c>
      <c r="F21" s="397">
        <f>'豊後大野市・竹田市・臼杵市'!H70</f>
        <v>1100</v>
      </c>
      <c r="G21" s="9">
        <f>'豊後大野市・竹田市・臼杵市'!I70</f>
        <v>0</v>
      </c>
      <c r="H21" s="397"/>
      <c r="I21" s="9"/>
      <c r="J21" s="397">
        <f>'豊後大野市・竹田市・臼杵市'!N70</f>
        <v>9600</v>
      </c>
      <c r="K21" s="9">
        <f>'豊後大野市・竹田市・臼杵市'!O70</f>
        <v>0</v>
      </c>
      <c r="L21" s="397">
        <f>'豊後大野市・竹田市・臼杵市'!K70</f>
        <v>160</v>
      </c>
      <c r="M21" s="9">
        <f>'豊後大野市・竹田市・臼杵市'!L70</f>
        <v>0</v>
      </c>
      <c r="N21" s="397">
        <f t="shared" si="0"/>
        <v>12900</v>
      </c>
      <c r="O21" s="10">
        <f t="shared" si="0"/>
        <v>0</v>
      </c>
    </row>
    <row r="22" spans="1:15" ht="25.5" customHeight="1">
      <c r="A22" s="16" t="s">
        <v>223</v>
      </c>
      <c r="B22" s="393">
        <f>'津久見市・佐伯市'!B20</f>
        <v>310</v>
      </c>
      <c r="C22" s="9">
        <f>'津久見市・佐伯市'!C20</f>
        <v>0</v>
      </c>
      <c r="D22" s="397">
        <f>'津久見市・佐伯市'!E20</f>
        <v>600</v>
      </c>
      <c r="E22" s="9">
        <f>'津久見市・佐伯市'!F20</f>
        <v>0</v>
      </c>
      <c r="F22" s="397">
        <f>'津久見市・佐伯市'!H20</f>
        <v>500</v>
      </c>
      <c r="G22" s="9">
        <f>'津久見市・佐伯市'!I20</f>
        <v>0</v>
      </c>
      <c r="H22" s="397"/>
      <c r="I22" s="9"/>
      <c r="J22" s="397">
        <f>'津久見市・佐伯市'!N20</f>
        <v>4150</v>
      </c>
      <c r="K22" s="9">
        <f>'津久見市・佐伯市'!O20</f>
        <v>0</v>
      </c>
      <c r="L22" s="397">
        <f>'津久見市・佐伯市'!K20</f>
        <v>120</v>
      </c>
      <c r="M22" s="9">
        <f>'津久見市・佐伯市'!L20</f>
        <v>0</v>
      </c>
      <c r="N22" s="397">
        <f t="shared" si="0"/>
        <v>5680</v>
      </c>
      <c r="O22" s="10">
        <f t="shared" si="0"/>
        <v>0</v>
      </c>
    </row>
    <row r="23" spans="1:15" ht="25.5" customHeight="1">
      <c r="A23" s="16" t="s">
        <v>224</v>
      </c>
      <c r="B23" s="393">
        <f>'津久見市・佐伯市'!B58</f>
        <v>1500</v>
      </c>
      <c r="C23" s="9">
        <f>'津久見市・佐伯市'!C58</f>
        <v>0</v>
      </c>
      <c r="D23" s="397">
        <f>'津久見市・佐伯市'!E58</f>
        <v>2960</v>
      </c>
      <c r="E23" s="9">
        <f>'津久見市・佐伯市'!F58</f>
        <v>0</v>
      </c>
      <c r="F23" s="397">
        <f>'津久見市・佐伯市'!H58</f>
        <v>3650</v>
      </c>
      <c r="G23" s="9">
        <f>'津久見市・佐伯市'!I58</f>
        <v>0</v>
      </c>
      <c r="H23" s="397">
        <f>'津久見市・佐伯市'!K38</f>
        <v>0</v>
      </c>
      <c r="I23" s="9">
        <f>'津久見市・佐伯市'!L38</f>
        <v>0</v>
      </c>
      <c r="J23" s="397">
        <f>'津久見市・佐伯市'!N58</f>
        <v>13380</v>
      </c>
      <c r="K23" s="9">
        <f>'津久見市・佐伯市'!O58</f>
        <v>0</v>
      </c>
      <c r="L23" s="397">
        <f>'津久見市・佐伯市'!K58</f>
        <v>360</v>
      </c>
      <c r="M23" s="9">
        <f>'津久見市・佐伯市'!L58</f>
        <v>0</v>
      </c>
      <c r="N23" s="397">
        <f t="shared" si="0"/>
        <v>21850</v>
      </c>
      <c r="O23" s="10">
        <f t="shared" si="0"/>
        <v>0</v>
      </c>
    </row>
    <row r="24" spans="1:15" ht="25.5" customHeight="1">
      <c r="A24" s="16"/>
      <c r="B24" s="393"/>
      <c r="C24" s="9"/>
      <c r="D24" s="397"/>
      <c r="E24" s="9"/>
      <c r="F24" s="397"/>
      <c r="G24" s="9"/>
      <c r="H24" s="397"/>
      <c r="I24" s="9"/>
      <c r="J24" s="397"/>
      <c r="K24" s="9"/>
      <c r="L24" s="397"/>
      <c r="M24" s="9"/>
      <c r="N24" s="397">
        <f t="shared" si="0"/>
        <v>0</v>
      </c>
      <c r="O24" s="10">
        <f t="shared" si="0"/>
        <v>0</v>
      </c>
    </row>
    <row r="25" spans="1:15" ht="25.5" customHeight="1">
      <c r="A25" s="16"/>
      <c r="B25" s="393"/>
      <c r="C25" s="9"/>
      <c r="D25" s="397"/>
      <c r="E25" s="9"/>
      <c r="F25" s="397"/>
      <c r="G25" s="9"/>
      <c r="H25" s="397"/>
      <c r="I25" s="9"/>
      <c r="J25" s="397"/>
      <c r="K25" s="9"/>
      <c r="L25" s="397"/>
      <c r="M25" s="9"/>
      <c r="N25" s="397">
        <f t="shared" si="0"/>
        <v>0</v>
      </c>
      <c r="O25" s="10">
        <f t="shared" si="0"/>
        <v>0</v>
      </c>
    </row>
    <row r="26" spans="1:15" ht="25.5" customHeight="1">
      <c r="A26" s="16"/>
      <c r="B26" s="393"/>
      <c r="C26" s="9"/>
      <c r="D26" s="397"/>
      <c r="E26" s="9"/>
      <c r="F26" s="397"/>
      <c r="G26" s="9"/>
      <c r="H26" s="397"/>
      <c r="I26" s="9"/>
      <c r="J26" s="397"/>
      <c r="K26" s="9"/>
      <c r="L26" s="397"/>
      <c r="M26" s="9"/>
      <c r="N26" s="397">
        <f t="shared" si="0"/>
        <v>0</v>
      </c>
      <c r="O26" s="10">
        <f t="shared" si="0"/>
        <v>0</v>
      </c>
    </row>
    <row r="27" spans="1:15" ht="25.5" customHeight="1">
      <c r="A27" s="16"/>
      <c r="B27" s="393"/>
      <c r="C27" s="9"/>
      <c r="D27" s="397"/>
      <c r="E27" s="9"/>
      <c r="F27" s="397"/>
      <c r="G27" s="9"/>
      <c r="H27" s="397"/>
      <c r="I27" s="9"/>
      <c r="J27" s="397"/>
      <c r="K27" s="9"/>
      <c r="L27" s="397"/>
      <c r="M27" s="9"/>
      <c r="N27" s="397">
        <f t="shared" si="0"/>
        <v>0</v>
      </c>
      <c r="O27" s="10">
        <f t="shared" si="0"/>
        <v>0</v>
      </c>
    </row>
    <row r="28" spans="1:15" ht="25.5" customHeight="1">
      <c r="A28" s="16"/>
      <c r="B28" s="393"/>
      <c r="C28" s="9"/>
      <c r="D28" s="397"/>
      <c r="E28" s="9"/>
      <c r="F28" s="397"/>
      <c r="G28" s="9"/>
      <c r="H28" s="397"/>
      <c r="I28" s="9"/>
      <c r="J28" s="397"/>
      <c r="K28" s="9"/>
      <c r="L28" s="397"/>
      <c r="M28" s="9"/>
      <c r="N28" s="397">
        <f t="shared" si="0"/>
        <v>0</v>
      </c>
      <c r="O28" s="10">
        <f t="shared" si="0"/>
        <v>0</v>
      </c>
    </row>
    <row r="29" spans="1:15" ht="25.5" customHeight="1">
      <c r="A29" s="16"/>
      <c r="B29" s="393"/>
      <c r="C29" s="9"/>
      <c r="D29" s="397"/>
      <c r="E29" s="9"/>
      <c r="F29" s="397"/>
      <c r="G29" s="9"/>
      <c r="H29" s="397"/>
      <c r="I29" s="9"/>
      <c r="J29" s="397"/>
      <c r="K29" s="9"/>
      <c r="L29" s="397"/>
      <c r="M29" s="9"/>
      <c r="N29" s="397">
        <f t="shared" si="0"/>
        <v>0</v>
      </c>
      <c r="O29" s="10">
        <f t="shared" si="0"/>
        <v>0</v>
      </c>
    </row>
    <row r="30" spans="1:15" ht="25.5" customHeight="1">
      <c r="A30" s="16"/>
      <c r="B30" s="393"/>
      <c r="C30" s="9"/>
      <c r="D30" s="397"/>
      <c r="E30" s="9"/>
      <c r="F30" s="397"/>
      <c r="G30" s="9"/>
      <c r="H30" s="397"/>
      <c r="I30" s="9"/>
      <c r="J30" s="397"/>
      <c r="K30" s="9"/>
      <c r="L30" s="397"/>
      <c r="M30" s="9"/>
      <c r="N30" s="397">
        <f t="shared" si="0"/>
        <v>0</v>
      </c>
      <c r="O30" s="10">
        <f t="shared" si="0"/>
        <v>0</v>
      </c>
    </row>
    <row r="31" spans="1:15" s="14" customFormat="1" ht="25.5" customHeight="1" thickBot="1">
      <c r="A31" s="19" t="s">
        <v>210</v>
      </c>
      <c r="B31" s="395">
        <f aca="true" t="shared" si="1" ref="B31:O31">SUM(B7:B30)</f>
        <v>18330</v>
      </c>
      <c r="C31" s="12">
        <f t="shared" si="1"/>
        <v>0</v>
      </c>
      <c r="D31" s="395">
        <f t="shared" si="1"/>
        <v>34140</v>
      </c>
      <c r="E31" s="12">
        <f t="shared" si="1"/>
        <v>0</v>
      </c>
      <c r="F31" s="395">
        <f t="shared" si="1"/>
        <v>48230</v>
      </c>
      <c r="G31" s="12">
        <f t="shared" si="1"/>
        <v>0</v>
      </c>
      <c r="H31" s="395">
        <f t="shared" si="1"/>
        <v>11100</v>
      </c>
      <c r="I31" s="12">
        <f t="shared" si="1"/>
        <v>0</v>
      </c>
      <c r="J31" s="395">
        <f t="shared" si="1"/>
        <v>249060</v>
      </c>
      <c r="K31" s="12">
        <f t="shared" si="1"/>
        <v>0</v>
      </c>
      <c r="L31" s="395">
        <f t="shared" si="1"/>
        <v>6250</v>
      </c>
      <c r="M31" s="12">
        <f t="shared" si="1"/>
        <v>0</v>
      </c>
      <c r="N31" s="395">
        <f t="shared" si="1"/>
        <v>367110</v>
      </c>
      <c r="O31" s="13">
        <f t="shared" si="1"/>
        <v>0</v>
      </c>
    </row>
    <row r="32" spans="9:10" ht="13.5">
      <c r="I32" s="6"/>
      <c r="J32" s="15"/>
    </row>
    <row r="35" ht="13.5">
      <c r="G35" s="15"/>
    </row>
  </sheetData>
  <sheetProtection/>
  <mergeCells count="4">
    <mergeCell ref="A2:D2"/>
    <mergeCell ref="H5:I5"/>
    <mergeCell ref="E1:G1"/>
    <mergeCell ref="E2:G2"/>
  </mergeCells>
  <printOptions/>
  <pageMargins left="1.1023622047244095" right="0" top="0.7874015748031497" bottom="0" header="0.4724409448818898" footer="0"/>
  <pageSetup horizontalDpi="600" verticalDpi="600" orientation="landscape" paperSize="12" scale="84" r:id="rId2"/>
  <headerFooter alignWithMargins="0">
    <oddHeader>&amp;L&amp;"ＭＳ Ｐ明朝,太字"&amp;18　　　　大分県　市郡別集計表　（31.4）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2019-03-20T12:01:15Z</cp:lastPrinted>
  <dcterms:created xsi:type="dcterms:W3CDTF">1997-07-10T10:13:16Z</dcterms:created>
  <dcterms:modified xsi:type="dcterms:W3CDTF">2019-07-26T00:12:39Z</dcterms:modified>
  <cp:category/>
  <cp:version/>
  <cp:contentType/>
  <cp:contentStatus/>
</cp:coreProperties>
</file>