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70" windowHeight="11100" tabRatio="889" activeTab="0"/>
  </bookViews>
  <sheets>
    <sheet name="久留米市・小郡市" sheetId="1" r:id="rId1"/>
    <sheet name="朝倉市・朝倉郡(福岡扱い）" sheetId="2" state="hidden" r:id="rId2"/>
    <sheet name="うきは市・八女市・八女郡・筑後市" sheetId="3" r:id="rId3"/>
    <sheet name="三潴郡・柳川市・大川市・みやま市・大牟田市" sheetId="4" r:id="rId4"/>
    <sheet name="有明新報社" sheetId="5" r:id="rId5"/>
    <sheet name="市郡集計表" sheetId="6" r:id="rId6"/>
  </sheets>
  <definedNames>
    <definedName name="_xlnm.Print_Area" localSheetId="2">'うきは市・八女市・八女郡・筑後市'!$A$1:$Q$66</definedName>
    <definedName name="_xlnm.Print_Area" localSheetId="0">'久留米市・小郡市'!$A$1:$Q$62</definedName>
    <definedName name="_xlnm.Print_Area" localSheetId="3">'三潴郡・柳川市・大川市・みやま市・大牟田市'!$A$1:$P$81</definedName>
    <definedName name="_xlnm.Print_Area" localSheetId="5">'市郡集計表'!$A$1:$P$30</definedName>
    <definedName name="_xlnm.Print_Area" localSheetId="1">'朝倉市・朝倉郡(福岡扱い）'!$A$1:$P$31</definedName>
    <definedName name="_xlnm.Print_Area" localSheetId="4">'有明新報社'!$A$1:$O$30</definedName>
  </definedNames>
  <calcPr fullCalcOnLoad="1"/>
</workbook>
</file>

<file path=xl/comments1.xml><?xml version="1.0" encoding="utf-8"?>
<comments xmlns="http://schemas.openxmlformats.org/spreadsheetml/2006/main">
  <authors>
    <author>株式会社　毎日メディアサービス</author>
    <author>MNOC_USER</author>
    <author>DEFAULT</author>
    <author>佐藤</author>
    <author>荒尾日出夫</author>
    <author>PC-222_k-fujisao</author>
    <author>中道康幸</author>
  </authors>
  <commentList>
    <comment ref="A13" authorId="0">
      <text>
        <r>
          <rPr>
            <sz val="10"/>
            <rFont val="ＭＳ Ｐゴシック"/>
            <family val="3"/>
          </rPr>
          <t>広川町含む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Ｈ２３．２より、荒木販売店の広川町を吸収
Ｈ29年10月～広川町地区全て、八女へ移動</t>
        </r>
      </text>
    </comment>
    <comment ref="D55" authorId="0">
      <text>
        <r>
          <rPr>
            <sz val="10"/>
            <rFont val="ＭＳ Ｐゴシック"/>
            <family val="3"/>
          </rPr>
          <t>大刀洗町含む</t>
        </r>
        <r>
          <rPr>
            <sz val="9"/>
            <rFont val="ＭＳ Ｐゴシック"/>
            <family val="3"/>
          </rPr>
          <t xml:space="preserve">
Ｈ19.5より小郡南部を吸収</t>
        </r>
      </text>
    </comment>
    <comment ref="N15" authorId="1">
      <text>
        <r>
          <rPr>
            <sz val="9"/>
            <rFont val="ＭＳ Ｐゴシック"/>
            <family val="3"/>
          </rPr>
          <t xml:space="preserve">旧御井高良内販売店
</t>
        </r>
      </text>
    </comment>
    <comment ref="J38" authorId="1">
      <text>
        <r>
          <rPr>
            <sz val="9"/>
            <rFont val="ＭＳ Ｐゴシック"/>
            <family val="3"/>
          </rPr>
          <t>大刀洗町含む
Ｈ24.4より、朝日含む
Ｈ30.6.1より
毎日　金島と合売</t>
        </r>
      </text>
    </comment>
    <comment ref="A38" authorId="1">
      <text>
        <r>
          <rPr>
            <sz val="9"/>
            <color indexed="14"/>
            <rFont val="ＭＳ Ｐゴシック"/>
            <family val="3"/>
          </rPr>
          <t xml:space="preserve">大刀洗町含む
</t>
        </r>
        <r>
          <rPr>
            <sz val="9"/>
            <rFont val="ＭＳ Ｐゴシック"/>
            <family val="3"/>
          </rPr>
          <t>Ｈ30.6.1～
廃店し
西日本　三井金島と合売</t>
        </r>
      </text>
    </comment>
    <comment ref="J15" authorId="1">
      <text>
        <r>
          <rPr>
            <sz val="9"/>
            <rFont val="ＭＳ Ｐゴシック"/>
            <family val="3"/>
          </rPr>
          <t>H17.5より
高良内西の一部を吸収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Ｈ２０．７より、荒木の一部を吸収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Ｈ２２．５より、御井町の一部を吸収して、高良内から店名変更</t>
        </r>
      </text>
    </comment>
    <comment ref="D42" authorId="1">
      <text>
        <r>
          <rPr>
            <sz val="9"/>
            <rFont val="ＭＳ Ｐゴシック"/>
            <family val="3"/>
          </rPr>
          <t>城島町含む
Ｈ28.12～
筑後北部より久留米市分120部吸収</t>
        </r>
      </text>
    </comment>
    <comment ref="J33" authorId="0">
      <text>
        <r>
          <rPr>
            <sz val="9"/>
            <rFont val="ＭＳ Ｐゴシック"/>
            <family val="3"/>
          </rPr>
          <t xml:space="preserve">毎日合売
</t>
        </r>
      </text>
    </comment>
    <comment ref="J16" authorId="1">
      <text>
        <r>
          <rPr>
            <sz val="9"/>
            <rFont val="ＭＳ Ｐゴシック"/>
            <family val="3"/>
          </rPr>
          <t>Ｈ２０．７より、荒木の一部を吸収して、上津から店名変更</t>
        </r>
        <r>
          <rPr>
            <sz val="9"/>
            <color indexed="10"/>
            <rFont val="ＭＳ Ｐゴシック"/>
            <family val="3"/>
          </rPr>
          <t xml:space="preserve">
Ｈ２１．８より、一条の一部を吸収</t>
        </r>
      </text>
    </comment>
    <comment ref="J42" authorId="1">
      <text>
        <r>
          <rPr>
            <sz val="9"/>
            <color indexed="10"/>
            <rFont val="ＭＳ Ｐゴシック"/>
            <family val="3"/>
          </rPr>
          <t>Ｈ２１．８より、一条の一部を吸収</t>
        </r>
      </text>
    </comment>
    <comment ref="J12" authorId="1">
      <text>
        <r>
          <rPr>
            <sz val="9"/>
            <color indexed="10"/>
            <rFont val="ＭＳ Ｐゴシック"/>
            <family val="3"/>
          </rPr>
          <t>Ｈ２２．５より、御井町の一部を吸収</t>
        </r>
      </text>
    </comment>
    <comment ref="J21" authorId="2">
      <text>
        <r>
          <rPr>
            <sz val="9"/>
            <rFont val="ＭＳ Ｐゴシック"/>
            <family val="3"/>
          </rPr>
          <t xml:space="preserve">Ｈ18.5.1より
京町と長門石を統合
</t>
        </r>
        <r>
          <rPr>
            <sz val="9"/>
            <color indexed="10"/>
            <rFont val="ＭＳ Ｐゴシック"/>
            <family val="3"/>
          </rPr>
          <t>Ｈ２１．２より、京町長門石から店名変更
Ｈ２４．４より、毎日含む
Ｈ２９．１２より
久留米駅西から名称変更</t>
        </r>
      </text>
    </comment>
    <comment ref="J20" authorId="1">
      <text>
        <r>
          <rPr>
            <sz val="9"/>
            <color indexed="10"/>
            <rFont val="ＭＳ Ｐゴシック"/>
            <family val="3"/>
          </rPr>
          <t>Ｈ２０．７より、荒木の一部を吸収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7" authorId="1">
      <text>
        <r>
          <rPr>
            <sz val="9"/>
            <rFont val="ＭＳ Ｐゴシック"/>
            <family val="3"/>
          </rPr>
          <t>Ｈ20.5.1より
東合川から店名変更
Ｈ２０．１１．１０より、合川から店名変更</t>
        </r>
        <r>
          <rPr>
            <sz val="9"/>
            <color indexed="10"/>
            <rFont val="ＭＳ Ｐゴシック"/>
            <family val="3"/>
          </rPr>
          <t xml:space="preserve">
Ｈ２２．５より、御井町の
一部を吸収</t>
        </r>
      </text>
    </comment>
    <comment ref="D14" authorId="1">
      <text>
        <r>
          <rPr>
            <sz val="9"/>
            <color indexed="10"/>
            <rFont val="ＭＳ Ｐゴシック"/>
            <family val="3"/>
          </rPr>
          <t>Ｈ２２．６より、国分から店名変更</t>
        </r>
      </text>
    </comment>
    <comment ref="N14" authorId="1">
      <text>
        <r>
          <rPr>
            <sz val="9"/>
            <color indexed="10"/>
            <rFont val="ＭＳ Ｐゴシック"/>
            <family val="3"/>
          </rPr>
          <t>Ｈ２２．６より、国分から店名変更</t>
        </r>
      </text>
    </comment>
    <comment ref="A9" authorId="1">
      <text>
        <r>
          <rPr>
            <sz val="9"/>
            <color indexed="10"/>
            <rFont val="ＭＳ Ｐゴシック"/>
            <family val="3"/>
          </rPr>
          <t xml:space="preserve">Ｈ２３．２～
荒木町の２０９号より西側を荒木販売店より吸収
</t>
        </r>
        <r>
          <rPr>
            <b/>
            <sz val="9"/>
            <color indexed="10"/>
            <rFont val="ＭＳ Ｐゴシック"/>
            <family val="3"/>
          </rPr>
          <t>Ｈ３０．８～
安武から一部を吸収、
新店（西部・安武・津福）と
新店（本町・城南）へ一部を譲渡し、
津福から店名変更</t>
        </r>
      </text>
    </comment>
    <comment ref="A12" authorId="1">
      <text>
        <r>
          <rPr>
            <b/>
            <sz val="9"/>
            <rFont val="ＭＳ Ｐゴシック"/>
            <family val="3"/>
          </rPr>
          <t>H30.4～
上津、国分を統合し、
久留米南から店名変更</t>
        </r>
      </text>
    </comment>
    <comment ref="A42" authorId="1">
      <text>
        <r>
          <rPr>
            <sz val="9"/>
            <color indexed="10"/>
            <rFont val="ＭＳ Ｐゴシック"/>
            <family val="3"/>
          </rPr>
          <t>Ｈ２３．２より、荒木販売店の三潴町を吸収</t>
        </r>
      </text>
    </comment>
    <comment ref="D16" authorId="3">
      <text>
        <r>
          <rPr>
            <sz val="9"/>
            <rFont val="ＭＳ Ｐゴシック"/>
            <family val="3"/>
          </rPr>
          <t xml:space="preserve">Ｈ２３．５より、一部を分割して北野を新設
</t>
        </r>
        <r>
          <rPr>
            <sz val="9"/>
            <color indexed="10"/>
            <rFont val="ＭＳ Ｐゴシック"/>
            <family val="3"/>
          </rPr>
          <t>Ｈ２３．７より、北野を吸収</t>
        </r>
        <r>
          <rPr>
            <sz val="9"/>
            <rFont val="ＭＳ Ｐゴシック"/>
            <family val="3"/>
          </rPr>
          <t xml:space="preserve">
</t>
        </r>
      </text>
    </comment>
    <comment ref="D37" authorId="1">
      <text>
        <r>
          <rPr>
            <sz val="9"/>
            <rFont val="ＭＳ Ｐゴシック"/>
            <family val="3"/>
          </rPr>
          <t xml:space="preserve">大刀洗町含む
</t>
        </r>
      </text>
    </comment>
    <comment ref="J18" authorId="3">
      <text>
        <r>
          <rPr>
            <sz val="9"/>
            <rFont val="ＭＳ Ｐゴシック"/>
            <family val="3"/>
          </rPr>
          <t>Ｈ２９.１０より
北野を統合
H29.10.20より
一部を黒木へ
Ｈ30.6.1より
毎日　北野と合売</t>
        </r>
      </text>
    </comment>
    <comment ref="D43" authorId="3">
      <text>
        <r>
          <rPr>
            <sz val="9"/>
            <rFont val="ＭＳ Ｐゴシック"/>
            <family val="3"/>
          </rPr>
          <t>Ｈ２４．５．１５より、大川から分割して新店</t>
        </r>
      </text>
    </comment>
    <comment ref="A55" authorId="3">
      <text>
        <r>
          <rPr>
            <sz val="9"/>
            <rFont val="ＭＳ Ｐゴシック"/>
            <family val="3"/>
          </rPr>
          <t>Ｈ２４．７より、小郡南部を吸収
大刀洗町含む</t>
        </r>
      </text>
    </comment>
    <comment ref="J55" authorId="3">
      <text>
        <r>
          <rPr>
            <sz val="9"/>
            <rFont val="ＭＳ Ｐゴシック"/>
            <family val="3"/>
          </rPr>
          <t>Ｈ25.4より、端間を吸収
Ｈ26.8より、大保を吸収</t>
        </r>
      </text>
    </comment>
    <comment ref="N55" authorId="3">
      <text>
        <r>
          <rPr>
            <sz val="9"/>
            <rFont val="ＭＳ Ｐゴシック"/>
            <family val="3"/>
          </rPr>
          <t>Ｈ25.4より、端間を吸収
Ｈ26.8より、大保を吸収</t>
        </r>
      </text>
    </comment>
    <comment ref="G42" authorId="3">
      <text>
        <r>
          <rPr>
            <sz val="9"/>
            <rFont val="ＭＳ Ｐゴシック"/>
            <family val="3"/>
          </rPr>
          <t xml:space="preserve">Ｈ25.5より、安武の一部を吸収
</t>
        </r>
        <r>
          <rPr>
            <b/>
            <sz val="9"/>
            <rFont val="ＭＳ Ｐゴシック"/>
            <family val="3"/>
          </rPr>
          <t>Ｈ30.11より
一部を大善寺へ譲渡</t>
        </r>
      </text>
    </comment>
    <comment ref="G15" authorId="3">
      <text>
        <r>
          <rPr>
            <sz val="9"/>
            <rFont val="ＭＳ Ｐゴシック"/>
            <family val="3"/>
          </rPr>
          <t>Ｈ25.10より、合川南を統合</t>
        </r>
      </text>
    </comment>
    <comment ref="G21" authorId="0">
      <text>
        <r>
          <rPr>
            <sz val="10"/>
            <rFont val="ＭＳ Ｐゴシック"/>
            <family val="3"/>
          </rPr>
          <t>広川町含む</t>
        </r>
        <r>
          <rPr>
            <sz val="9"/>
            <rFont val="ＭＳ Ｐゴシック"/>
            <family val="3"/>
          </rPr>
          <t xml:space="preserve">
</t>
        </r>
      </text>
    </comment>
    <comment ref="G20" authorId="3">
      <text>
        <r>
          <rPr>
            <sz val="9"/>
            <rFont val="ＭＳ Ｐゴシック"/>
            <family val="3"/>
          </rPr>
          <t>Ｈ25.5より、安武の一部を吸収</t>
        </r>
      </text>
    </comment>
    <comment ref="G19" authorId="1">
      <text>
        <r>
          <rPr>
            <sz val="9"/>
            <color indexed="10"/>
            <rFont val="ＭＳ Ｐゴシック"/>
            <family val="3"/>
          </rPr>
          <t>H20.08.01より
田主丸から一部吸収</t>
        </r>
      </text>
    </comment>
    <comment ref="G17" authorId="3">
      <text>
        <r>
          <rPr>
            <sz val="9"/>
            <rFont val="ＭＳ Ｐゴシック"/>
            <family val="3"/>
          </rPr>
          <t>Ｈ25.9より、安武を吸収</t>
        </r>
      </text>
    </comment>
    <comment ref="G16" authorId="3">
      <text>
        <r>
          <rPr>
            <sz val="9"/>
            <rFont val="ＭＳ Ｐゴシック"/>
            <family val="3"/>
          </rPr>
          <t>Ｈ25.9より、久留米・宮の陣を吸収して、櫛原から店名変更</t>
        </r>
      </text>
    </comment>
    <comment ref="G55" authorId="1">
      <text>
        <r>
          <rPr>
            <b/>
            <sz val="9"/>
            <rFont val="ＭＳ Ｐゴシック"/>
            <family val="3"/>
          </rPr>
          <t>Ｈ２６.５．１より
小郡松崎を吸収</t>
        </r>
        <r>
          <rPr>
            <sz val="9"/>
            <rFont val="ＭＳ Ｐゴシック"/>
            <family val="3"/>
          </rPr>
          <t xml:space="preserve">
</t>
        </r>
      </text>
    </comment>
    <comment ref="G37" authorId="1">
      <text>
        <r>
          <rPr>
            <b/>
            <sz val="9"/>
            <rFont val="ＭＳ Ｐゴシック"/>
            <family val="3"/>
          </rPr>
          <t>Ｈ２６.５．１より
大刀洗を吸収</t>
        </r>
        <r>
          <rPr>
            <sz val="9"/>
            <rFont val="ＭＳ Ｐゴシック"/>
            <family val="3"/>
          </rPr>
          <t xml:space="preserve">
</t>
        </r>
      </text>
    </comment>
    <comment ref="J57" authorId="0">
      <text>
        <r>
          <rPr>
            <sz val="9"/>
            <rFont val="ＭＳ Ｐゴシック"/>
            <family val="3"/>
          </rPr>
          <t xml:space="preserve">大刀洗町含む
</t>
        </r>
      </text>
    </comment>
    <comment ref="J56" authorId="1">
      <text>
        <r>
          <rPr>
            <b/>
            <sz val="9"/>
            <rFont val="ＭＳ Ｐゴシック"/>
            <family val="3"/>
          </rPr>
          <t>Ｈ26.4より、
NT筑紫野一部を吸収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22" authorId="1">
      <text>
        <r>
          <rPr>
            <sz val="9"/>
            <rFont val="ＭＳ Ｐゴシック"/>
            <family val="3"/>
          </rPr>
          <t xml:space="preserve">Ｈ27.2より
旧三潴郡より
旧久留米市に移動して店名変更
</t>
        </r>
        <r>
          <rPr>
            <b/>
            <sz val="9"/>
            <rFont val="ＭＳ Ｐゴシック"/>
            <family val="3"/>
          </rPr>
          <t xml:space="preserve">
H30.11より
三潴から一部吸収</t>
        </r>
      </text>
    </comment>
    <comment ref="J43" authorId="4">
      <text>
        <r>
          <rPr>
            <sz val="9"/>
            <rFont val="ＭＳ Ｐゴシック"/>
            <family val="3"/>
          </rPr>
          <t>H２７．５より
大溝江上の一部を吸収
Ｈ30.6.1より
毎日　城島と合売</t>
        </r>
      </text>
    </comment>
    <comment ref="J10" authorId="4">
      <text>
        <r>
          <rPr>
            <sz val="9"/>
            <rFont val="ＭＳ Ｐゴシック"/>
            <family val="3"/>
          </rPr>
          <t xml:space="preserve">Ｈ２７．７.１より
津福を吸収して本町より店名変更
</t>
        </r>
      </text>
    </comment>
    <comment ref="D11" authorId="4">
      <text>
        <r>
          <rPr>
            <sz val="9"/>
            <rFont val="ＭＳ Ｐゴシック"/>
            <family val="3"/>
          </rPr>
          <t xml:space="preserve">Ｈ２７．１２.１より
久留米北部を吸収して
久留米東部より店名変更
</t>
        </r>
        <r>
          <rPr>
            <b/>
            <sz val="9"/>
            <rFont val="ＭＳ Ｐゴシック"/>
            <family val="3"/>
          </rPr>
          <t>Ｈ30.5～
善導寺を吸収</t>
        </r>
      </text>
    </comment>
    <comment ref="J19" authorId="4">
      <text>
        <r>
          <rPr>
            <sz val="9"/>
            <rFont val="ＭＳ Ｐゴシック"/>
            <family val="3"/>
          </rPr>
          <t xml:space="preserve">H28.7.1より
東善導寺を吸収
</t>
        </r>
      </text>
    </comment>
    <comment ref="D10" authorId="5">
      <text>
        <r>
          <rPr>
            <sz val="9"/>
            <rFont val="ＭＳ Ｐゴシック"/>
            <family val="3"/>
          </rPr>
          <t>H28.12～
長門石を吸収</t>
        </r>
      </text>
    </comment>
    <comment ref="D12" authorId="5">
      <text>
        <r>
          <rPr>
            <sz val="9"/>
            <rFont val="ＭＳ Ｐゴシック"/>
            <family val="3"/>
          </rPr>
          <t>Ｈ28.12～
荒木南部・大善寺を吸収し、津福・安武
から店名変更</t>
        </r>
      </text>
    </comment>
    <comment ref="N24" authorId="6">
      <text>
        <r>
          <rPr>
            <sz val="9"/>
            <rFont val="ＭＳ Ｐゴシック"/>
            <family val="3"/>
          </rPr>
          <t xml:space="preserve">29年10月～北野を統合
</t>
        </r>
      </text>
    </comment>
    <comment ref="J37" authorId="6">
      <text>
        <r>
          <rPr>
            <b/>
            <sz val="9"/>
            <rFont val="ＭＳ Ｐゴシック"/>
            <family val="3"/>
          </rPr>
          <t>29年10月～廃店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宮ノ陣へ</t>
        </r>
      </text>
    </comment>
    <comment ref="N37" authorId="6">
      <text>
        <r>
          <rPr>
            <b/>
            <sz val="9"/>
            <rFont val="ＭＳ Ｐゴシック"/>
            <family val="3"/>
          </rPr>
          <t>29年10月～廃店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宮ノ陣へ</t>
        </r>
      </text>
    </comment>
    <comment ref="D24" authorId="5">
      <text>
        <r>
          <rPr>
            <b/>
            <sz val="9"/>
            <rFont val="ＭＳ Ｐゴシック"/>
            <family val="3"/>
          </rPr>
          <t>H30.5～
久留米東部・合川へ統合</t>
        </r>
      </text>
    </comment>
    <comment ref="N11" authorId="4">
      <text>
        <r>
          <rPr>
            <sz val="9"/>
            <rFont val="ＭＳ Ｐゴシック"/>
            <family val="3"/>
          </rPr>
          <t xml:space="preserve">Ｈ２７．１２.１より
久留米北部を吸収して
久留米東部より店名変更
</t>
        </r>
        <r>
          <rPr>
            <b/>
            <sz val="9"/>
            <rFont val="ＭＳ Ｐゴシック"/>
            <family val="3"/>
          </rPr>
          <t>Ｈ30.5～
善導寺を吸収</t>
        </r>
      </text>
    </comment>
    <comment ref="N18" authorId="5">
      <text>
        <r>
          <rPr>
            <b/>
            <sz val="9"/>
            <rFont val="ＭＳ Ｐゴシック"/>
            <family val="3"/>
          </rPr>
          <t>H30.5～
久留米東部・合川へ統合</t>
        </r>
      </text>
    </comment>
    <comment ref="A37" authorId="5">
      <text>
        <r>
          <rPr>
            <sz val="9"/>
            <rFont val="ＭＳ Ｐゴシック"/>
            <family val="3"/>
          </rPr>
          <t>Ｈ30.6.1～
廃店し
西日本　宮ノ陣と合売</t>
        </r>
      </text>
    </comment>
    <comment ref="A43" authorId="5">
      <text>
        <r>
          <rPr>
            <sz val="9"/>
            <rFont val="ＭＳ Ｐゴシック"/>
            <family val="3"/>
          </rPr>
          <t>Ｈ30.6.1～
廃店し
西日本　城島と合売</t>
        </r>
      </text>
    </comment>
    <comment ref="D32" authorId="5">
      <text>
        <r>
          <rPr>
            <b/>
            <sz val="9"/>
            <rFont val="ＭＳ Ｐゴシック"/>
            <family val="3"/>
          </rPr>
          <t>Ｈ30.6.1～
うきはから一部移動</t>
        </r>
      </text>
    </comment>
    <comment ref="A15" authorId="5">
      <text>
        <r>
          <rPr>
            <b/>
            <sz val="9"/>
            <rFont val="ＭＳ Ｐゴシック"/>
            <family val="3"/>
          </rPr>
          <t>Ｈ３０．８～
新店
久留米西部、津福の一部を吸収</t>
        </r>
      </text>
    </comment>
  </commentList>
</comments>
</file>

<file path=xl/comments3.xml><?xml version="1.0" encoding="utf-8"?>
<comments xmlns="http://schemas.openxmlformats.org/spreadsheetml/2006/main">
  <authors>
    <author>株式会社　毎日メディアサービス</author>
    <author>MNOC_USER</author>
    <author>佐藤</author>
    <author>PC-222_k-fujisao</author>
    <author>中道康幸</author>
  </authors>
  <commentList>
    <comment ref="D25" authorId="0">
      <text>
        <r>
          <rPr>
            <sz val="9"/>
            <rFont val="ＭＳ Ｐゴシック"/>
            <family val="3"/>
          </rPr>
          <t>Ｈ28.12～
筑後東へ筑後市分70部移動</t>
        </r>
      </text>
    </comment>
    <comment ref="G24" authorId="0">
      <text>
        <r>
          <rPr>
            <sz val="9"/>
            <rFont val="ＭＳ Ｐゴシック"/>
            <family val="3"/>
          </rPr>
          <t>立花町北山・白木含む
H２６．１１より
八女東を吸収</t>
        </r>
      </text>
    </comment>
    <comment ref="G54" authorId="0">
      <text>
        <r>
          <rPr>
            <sz val="10"/>
            <rFont val="ＭＳ Ｐゴシック"/>
            <family val="3"/>
          </rPr>
          <t>瀬高町、広川町含む</t>
        </r>
        <r>
          <rPr>
            <sz val="9"/>
            <rFont val="ＭＳ Ｐゴシック"/>
            <family val="3"/>
          </rPr>
          <t xml:space="preserve">
</t>
        </r>
      </text>
    </comment>
    <comment ref="A57" authorId="0">
      <text>
        <r>
          <rPr>
            <sz val="10"/>
            <rFont val="ＭＳ Ｐゴシック"/>
            <family val="3"/>
          </rPr>
          <t>三橋町、瀬高町含む</t>
        </r>
        <r>
          <rPr>
            <sz val="9"/>
            <rFont val="ＭＳ Ｐゴシック"/>
            <family val="3"/>
          </rPr>
          <t xml:space="preserve">
</t>
        </r>
      </text>
    </comment>
    <comment ref="D24" authorId="0">
      <text>
        <r>
          <rPr>
            <sz val="9"/>
            <rFont val="ＭＳ Ｐゴシック"/>
            <family val="3"/>
          </rPr>
          <t xml:space="preserve">12.1より
八女郡上陽店を吸収
上陽町含む
</t>
        </r>
      </text>
    </comment>
    <comment ref="G8" authorId="1">
      <text>
        <r>
          <rPr>
            <sz val="9"/>
            <rFont val="ＭＳ Ｐゴシック"/>
            <family val="3"/>
          </rPr>
          <t>H20.08.01より
田主丸の一部を吸収
Ｈ２０．１１より一部を田主丸東部へ譲渡</t>
        </r>
        <r>
          <rPr>
            <sz val="9"/>
            <color indexed="10"/>
            <rFont val="ＭＳ Ｐゴシック"/>
            <family val="3"/>
          </rPr>
          <t xml:space="preserve">
浮羽町・吉井町含む
</t>
        </r>
      </text>
    </comment>
    <comment ref="G44" authorId="1">
      <text>
        <r>
          <rPr>
            <sz val="9"/>
            <color indexed="10"/>
            <rFont val="ＭＳ Ｐゴシック"/>
            <family val="3"/>
          </rPr>
          <t>Ｈ２０．８．８より　広川から店名変更
Ｈ２５.１１．１より　八女北部から店名変更
H２６.９．６より
広川南エリアの一部を
吸収
Ｈ27.11.22より
広川南を吸収して広川北
から店名変更</t>
        </r>
      </text>
    </comment>
    <comment ref="J55" authorId="1">
      <text>
        <r>
          <rPr>
            <sz val="9"/>
            <color indexed="10"/>
            <rFont val="ＭＳ Ｐゴシック"/>
            <family val="3"/>
          </rPr>
          <t>Ｈ２１．８より、一条の一部を吸収</t>
        </r>
      </text>
    </comment>
    <comment ref="J56" authorId="1">
      <text>
        <r>
          <rPr>
            <sz val="9"/>
            <color indexed="10"/>
            <rFont val="ＭＳ Ｐゴシック"/>
            <family val="3"/>
          </rPr>
          <t>Ｈ２１．８より、一条の一部を吸収</t>
        </r>
      </text>
    </comment>
    <comment ref="G30" authorId="0">
      <text>
        <r>
          <rPr>
            <sz val="10"/>
            <rFont val="ＭＳ Ｐゴシック"/>
            <family val="3"/>
          </rPr>
          <t>矢部・上陽・星野・八女市含むH18.7.1より上陽星野を吸収</t>
        </r>
      </text>
    </comment>
    <comment ref="J30" authorId="0">
      <text>
        <r>
          <rPr>
            <sz val="9"/>
            <rFont val="ＭＳ Ｐゴシック"/>
            <family val="3"/>
          </rPr>
          <t xml:space="preserve">毎日
朝日
西日本の合売店
</t>
        </r>
      </text>
    </comment>
    <comment ref="J32" authorId="0">
      <text>
        <r>
          <rPr>
            <sz val="9"/>
            <rFont val="ＭＳ Ｐゴシック"/>
            <family val="3"/>
          </rPr>
          <t>朝日
西日本の合売店</t>
        </r>
      </text>
    </comment>
    <comment ref="J33" authorId="0">
      <text>
        <r>
          <rPr>
            <sz val="9"/>
            <rFont val="ＭＳ Ｐゴシック"/>
            <family val="3"/>
          </rPr>
          <t xml:space="preserve">朝日
西日本の合売店
</t>
        </r>
        <r>
          <rPr>
            <b/>
            <sz val="9"/>
            <rFont val="ＭＳ Ｐゴシック"/>
            <family val="3"/>
          </rPr>
          <t>H30.11.1～
八女北山*を統合</t>
        </r>
      </text>
    </comment>
    <comment ref="J36" authorId="0">
      <text>
        <r>
          <rPr>
            <sz val="9"/>
            <rFont val="ＭＳ Ｐゴシック"/>
            <family val="3"/>
          </rPr>
          <t xml:space="preserve">朝日
西日本の合売店
Ｈ２４．２より、毎日含む
</t>
        </r>
        <r>
          <rPr>
            <b/>
            <sz val="9"/>
            <rFont val="ＭＳ Ｐゴシック"/>
            <family val="3"/>
          </rPr>
          <t>Ｈ30.11.1～
八女辺春Aに統合</t>
        </r>
      </text>
    </comment>
    <comment ref="J44" authorId="1">
      <text>
        <r>
          <rPr>
            <sz val="9"/>
            <color indexed="10"/>
            <rFont val="ＭＳ Ｐゴシック"/>
            <family val="3"/>
          </rPr>
          <t>Ｈ２１．８より、一条の一部を吸収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1">
      <text>
        <r>
          <rPr>
            <sz val="9"/>
            <color indexed="10"/>
            <rFont val="ＭＳ Ｐゴシック"/>
            <family val="3"/>
          </rPr>
          <t>Ｈ２３．２より、毎日含む（浮羽地区）</t>
        </r>
        <r>
          <rPr>
            <sz val="9"/>
            <rFont val="ＭＳ Ｐゴシック"/>
            <family val="3"/>
          </rPr>
          <t xml:space="preserve">
</t>
        </r>
      </text>
    </comment>
    <comment ref="J10" authorId="1">
      <text>
        <r>
          <rPr>
            <sz val="9"/>
            <color indexed="10"/>
            <rFont val="ＭＳ Ｐゴシック"/>
            <family val="3"/>
          </rPr>
          <t>Ｈ２３．２より、毎日含む(浮羽地区）</t>
        </r>
      </text>
    </comment>
    <comment ref="J31" authorId="2">
      <text>
        <r>
          <rPr>
            <sz val="9"/>
            <rFont val="ＭＳ Ｐゴシック"/>
            <family val="3"/>
          </rPr>
          <t>Ｈ２３．５より、毎日含む
Ｈ２４．４より、朝日含む
H２９．４～　
黒木東Aを吸収
Ｈ29.10.20より
+110部</t>
        </r>
      </text>
    </comment>
    <comment ref="J25" authorId="2">
      <text>
        <r>
          <rPr>
            <sz val="9"/>
            <rFont val="ＭＳ Ｐゴシック"/>
            <family val="3"/>
          </rPr>
          <t xml:space="preserve">Ｈ２３．５より毎日含む
</t>
        </r>
      </text>
    </comment>
    <comment ref="J27" authorId="2">
      <text>
        <r>
          <rPr>
            <sz val="9"/>
            <rFont val="ＭＳ Ｐゴシック"/>
            <family val="3"/>
          </rPr>
          <t xml:space="preserve">Ｈ２３．５より毎日含む
</t>
        </r>
      </text>
    </comment>
    <comment ref="J8" authorId="2">
      <text>
        <r>
          <rPr>
            <sz val="9"/>
            <rFont val="ＭＳ Ｐゴシック"/>
            <family val="3"/>
          </rPr>
          <t>Ｈ24.2より、毎日含む</t>
        </r>
      </text>
    </comment>
    <comment ref="J34" authorId="2">
      <text>
        <r>
          <rPr>
            <sz val="9"/>
            <rFont val="ＭＳ Ｐゴシック"/>
            <family val="3"/>
          </rPr>
          <t>Ｈ24.2より、毎日含む</t>
        </r>
      </text>
    </comment>
    <comment ref="A24" authorId="0">
      <text>
        <r>
          <rPr>
            <sz val="10"/>
            <rFont val="ＭＳ Ｐゴシック"/>
            <family val="3"/>
          </rPr>
          <t xml:space="preserve">広川町含む
Ｈ24.2より、八女東部の一部を吸収
</t>
        </r>
        <r>
          <rPr>
            <sz val="10"/>
            <color indexed="10"/>
            <rFont val="ＭＳ Ｐゴシック"/>
            <family val="3"/>
          </rPr>
          <t>Ｈ29年10月～上津南の広川町エリア吸収</t>
        </r>
      </text>
    </comment>
    <comment ref="D13" authorId="2">
      <text>
        <r>
          <rPr>
            <sz val="9"/>
            <rFont val="ＭＳ Ｐゴシック"/>
            <family val="3"/>
          </rPr>
          <t xml:space="preserve">Ｈ２４．５より、吉井・浮羽から店名変更
</t>
        </r>
        <r>
          <rPr>
            <b/>
            <sz val="9"/>
            <rFont val="ＭＳ Ｐゴシック"/>
            <family val="3"/>
          </rPr>
          <t xml:space="preserve">
Ｈ30.6.1～
吉井、浮羽、大石に分割</t>
        </r>
      </text>
    </comment>
    <comment ref="D55" authorId="3">
      <text>
        <r>
          <rPr>
            <sz val="9"/>
            <rFont val="ＭＳ Ｐゴシック"/>
            <family val="3"/>
          </rPr>
          <t xml:space="preserve">Ｈ28.12～
筑後北部・羽犬塚を統合し、JR鹿児島本線を境に分割
</t>
        </r>
      </text>
    </comment>
    <comment ref="D54" authorId="3">
      <text>
        <r>
          <rPr>
            <sz val="9"/>
            <rFont val="ＭＳ Ｐゴシック"/>
            <family val="3"/>
          </rPr>
          <t>Ｈ28.12～
筑後北部・羽犬塚を統合し、JR鹿児島本線を境に分割
八女・広川より筑後市分70部移動</t>
        </r>
      </text>
    </comment>
    <comment ref="J54" authorId="4">
      <text>
        <r>
          <rPr>
            <sz val="9"/>
            <rFont val="ＭＳ Ｐゴシック"/>
            <family val="3"/>
          </rPr>
          <t xml:space="preserve">朝日：筑後船小屋含む
</t>
        </r>
      </text>
    </comment>
    <comment ref="D8" authorId="3">
      <text>
        <r>
          <rPr>
            <b/>
            <sz val="9"/>
            <rFont val="ＭＳ Ｐゴシック"/>
            <family val="3"/>
          </rPr>
          <t>Ｈ30.6.1～
新店、
うきはから分割</t>
        </r>
      </text>
    </comment>
    <comment ref="D9" authorId="3">
      <text>
        <r>
          <rPr>
            <b/>
            <sz val="9"/>
            <rFont val="ＭＳ Ｐゴシック"/>
            <family val="3"/>
          </rPr>
          <t>Ｈ30.6.1～
田主丸、吉井、大石、へ
一部移動し、
うきはから店名変更</t>
        </r>
      </text>
    </comment>
    <comment ref="D10" authorId="3">
      <text>
        <r>
          <rPr>
            <b/>
            <sz val="9"/>
            <rFont val="ＭＳ Ｐゴシック"/>
            <family val="3"/>
          </rPr>
          <t>Ｈ30.6.1～
新店、
うきはから分割</t>
        </r>
      </text>
    </comment>
    <comment ref="N13" authorId="3">
      <text>
        <r>
          <rPr>
            <b/>
            <sz val="9"/>
            <rFont val="ＭＳ Ｐゴシック"/>
            <family val="3"/>
          </rPr>
          <t>H30.6.1～
吉井（A）から
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N33" authorId="3">
      <text>
        <r>
          <rPr>
            <b/>
            <sz val="9"/>
            <rFont val="ＭＳ Ｐゴシック"/>
            <family val="3"/>
          </rPr>
          <t>H30.11.1～
八女北山を統合</t>
        </r>
      </text>
    </comment>
    <comment ref="N36" authorId="3">
      <text>
        <r>
          <rPr>
            <b/>
            <sz val="9"/>
            <rFont val="ＭＳ Ｐゴシック"/>
            <family val="3"/>
          </rPr>
          <t>Ｈ30.11.1～
八女辺春に統合</t>
        </r>
      </text>
    </comment>
  </commentList>
</comments>
</file>

<file path=xl/comments4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  <author>中道康幸</author>
  </authors>
  <commentList>
    <comment ref="A37" authorId="0">
      <text>
        <r>
          <rPr>
            <sz val="10"/>
            <rFont val="ＭＳ Ｐゴシック"/>
            <family val="3"/>
          </rPr>
          <t xml:space="preserve">H28.10より
柳川地区を分割し
柳川昭代へ260枚譲渡
</t>
        </r>
        <r>
          <rPr>
            <b/>
            <sz val="10"/>
            <rFont val="ＭＳ Ｐゴシック"/>
            <family val="3"/>
          </rPr>
          <t>Ｈ30.7.1～
柳川昭代を吸収</t>
        </r>
      </text>
    </comment>
    <comment ref="D48" authorId="0">
      <text>
        <r>
          <rPr>
            <sz val="10"/>
            <rFont val="ＭＳ Ｐゴシック"/>
            <family val="3"/>
          </rPr>
          <t xml:space="preserve">山川町含む
Ｈ18.7.1日より
一部羽犬塚へ譲渡
</t>
        </r>
        <r>
          <rPr>
            <sz val="10"/>
            <color indexed="10"/>
            <rFont val="ＭＳ Ｐゴシック"/>
            <family val="3"/>
          </rPr>
          <t>Ｈ２３．２より、廃店して瀬高西新店を新設
一部を西日本の瀬高駅前・瀬高東・山川へ譲渡</t>
        </r>
      </text>
    </comment>
    <comment ref="G48" authorId="0">
      <text>
        <r>
          <rPr>
            <sz val="10"/>
            <rFont val="ＭＳ Ｐゴシック"/>
            <family val="3"/>
          </rPr>
          <t>三橋町･山川町含む</t>
        </r>
      </text>
    </comment>
    <comment ref="J8" authorId="0">
      <text>
        <r>
          <rPr>
            <sz val="10"/>
            <rFont val="ＭＳ Ｐゴシック"/>
            <family val="3"/>
          </rPr>
          <t>柳川市含む
朝日含む
西日本の合売店
H２７．５より
大溝江上の一部を吸収
Ｈ２７．７より
朝日新聞の大江を吸収</t>
        </r>
      </text>
    </comment>
    <comment ref="A48" authorId="0">
      <text>
        <r>
          <rPr>
            <sz val="10"/>
            <rFont val="ＭＳ Ｐゴシック"/>
            <family val="3"/>
          </rPr>
          <t>三橋町含む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Ｈ30.7.1～
筑後南部を吸収し、瀬高から店名変更</t>
        </r>
      </text>
    </comment>
    <comment ref="G36" authorId="1">
      <text>
        <r>
          <rPr>
            <sz val="9"/>
            <rFont val="ＭＳ Ｐゴシック"/>
            <family val="3"/>
          </rPr>
          <t xml:space="preserve">柳川市含む
</t>
        </r>
        <r>
          <rPr>
            <sz val="9"/>
            <color indexed="10"/>
            <rFont val="ＭＳ Ｐゴシック"/>
            <family val="3"/>
          </rPr>
          <t>Ｈ２２．１１より、大川東を統合</t>
        </r>
      </text>
    </comment>
    <comment ref="J36" authorId="1">
      <text>
        <r>
          <rPr>
            <sz val="9"/>
            <rFont val="ＭＳ Ｐゴシック"/>
            <family val="3"/>
          </rPr>
          <t xml:space="preserve">城島町含む
</t>
        </r>
      </text>
    </comment>
    <comment ref="N70" authorId="1">
      <text>
        <r>
          <rPr>
            <sz val="9"/>
            <rFont val="ＭＳ Ｐゴシック"/>
            <family val="3"/>
          </rPr>
          <t>Ｈ19.11.1より
三池を吸収</t>
        </r>
      </text>
    </comment>
    <comment ref="J19" authorId="1">
      <text>
        <r>
          <rPr>
            <sz val="9"/>
            <color indexed="10"/>
            <rFont val="ＭＳ Ｐゴシック"/>
            <family val="3"/>
          </rPr>
          <t>Ｈ２２．４より、柳川の一部を吸収して、柳川西から店名変更</t>
        </r>
      </text>
    </comment>
    <comment ref="J25" authorId="1">
      <text>
        <r>
          <rPr>
            <sz val="9"/>
            <color indexed="10"/>
            <rFont val="ＭＳ Ｐゴシック"/>
            <family val="3"/>
          </rPr>
          <t>Ｈ２２．４より、柳川の一部を吸収して、三橋から店名変更.
H30,9より三橋南より一部譲渡</t>
        </r>
      </text>
    </comment>
    <comment ref="N19" authorId="1">
      <text>
        <r>
          <rPr>
            <sz val="9"/>
            <color indexed="10"/>
            <rFont val="ＭＳ Ｐゴシック"/>
            <family val="3"/>
          </rPr>
          <t>Ｈ２２．４より、柳川の一部を吸収して、柳川西から店名変更</t>
        </r>
      </text>
    </comment>
    <comment ref="N25" authorId="1">
      <text>
        <r>
          <rPr>
            <sz val="9"/>
            <color indexed="10"/>
            <rFont val="ＭＳ Ｐゴシック"/>
            <family val="3"/>
          </rPr>
          <t>Ｈ２２．４より、柳川の一部を吸収</t>
        </r>
      </text>
    </comment>
    <comment ref="J49" authorId="1">
      <text>
        <r>
          <rPr>
            <sz val="9"/>
            <color indexed="10"/>
            <rFont val="ＭＳ Ｐゴシック"/>
            <family val="3"/>
          </rPr>
          <t xml:space="preserve">Ｈ２３.２より、朝日含む
</t>
        </r>
        <r>
          <rPr>
            <b/>
            <sz val="9"/>
            <color indexed="10"/>
            <rFont val="ＭＳ Ｐゴシック"/>
            <family val="3"/>
          </rPr>
          <t>Ｈ３１..３より、瀬高へ統合</t>
        </r>
      </text>
    </comment>
    <comment ref="D36" authorId="2">
      <text>
        <r>
          <rPr>
            <sz val="9"/>
            <rFont val="ＭＳ Ｐゴシック"/>
            <family val="3"/>
          </rPr>
          <t>川副町10含む
Ｈ２４．５．１５より分割して、城島を新設</t>
        </r>
      </text>
    </comment>
    <comment ref="G67" authorId="2">
      <text>
        <r>
          <rPr>
            <sz val="9"/>
            <rFont val="ＭＳ Ｐゴシック"/>
            <family val="3"/>
          </rPr>
          <t>Ｈ25.2より、三川へ一部譲渡
Ｈ25.4より、明治を吸収</t>
        </r>
      </text>
    </comment>
    <comment ref="G68" authorId="2">
      <text>
        <r>
          <rPr>
            <sz val="9"/>
            <rFont val="ＭＳ Ｐゴシック"/>
            <family val="3"/>
          </rPr>
          <t>Ｈ25.2より、中央・駅西から一部吸収</t>
        </r>
      </text>
    </comment>
    <comment ref="G69" authorId="2">
      <text>
        <r>
          <rPr>
            <sz val="9"/>
            <rFont val="ＭＳ Ｐゴシック"/>
            <family val="3"/>
          </rPr>
          <t>Ｈ25.2より、中央より一部吸収</t>
        </r>
      </text>
    </comment>
    <comment ref="N36" authorId="2">
      <text>
        <r>
          <rPr>
            <sz val="9"/>
            <rFont val="ＭＳ Ｐゴシック"/>
            <family val="3"/>
          </rPr>
          <t>Ｈ25.3より大川南を
吸収</t>
        </r>
      </text>
    </comment>
    <comment ref="N37" authorId="2">
      <text>
        <r>
          <rPr>
            <sz val="9"/>
            <rFont val="ＭＳ Ｐゴシック"/>
            <family val="3"/>
          </rPr>
          <t>Ｈ25.3より、大川南を吸収</t>
        </r>
      </text>
    </comment>
    <comment ref="G71" authorId="2">
      <text>
        <r>
          <rPr>
            <sz val="9"/>
            <rFont val="ＭＳ Ｐゴシック"/>
            <family val="3"/>
          </rPr>
          <t>Ｈ25.2より、中央より一部吸収して、勝立より店名変更</t>
        </r>
      </text>
    </comment>
    <comment ref="A8" authorId="0">
      <text>
        <r>
          <rPr>
            <sz val="9"/>
            <rFont val="ＭＳ Ｐゴシック"/>
            <family val="3"/>
          </rPr>
          <t xml:space="preserve">柳川市･大川市含む
Ｈ２６.５．１より
大溝を吸収
</t>
        </r>
      </text>
    </comment>
    <comment ref="N8" authorId="1">
      <text>
        <r>
          <rPr>
            <b/>
            <sz val="9"/>
            <rFont val="ＭＳ Ｐゴシック"/>
            <family val="3"/>
          </rPr>
          <t>Ｈ２６.５．１より
大溝を吸収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8" authorId="1">
      <text>
        <r>
          <rPr>
            <b/>
            <sz val="9"/>
            <rFont val="ＭＳ Ｐゴシック"/>
            <family val="3"/>
          </rPr>
          <t>Ｈ２６.５．１より
柳川南の一部を吸収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25" authorId="1">
      <text>
        <r>
          <rPr>
            <b/>
            <sz val="9"/>
            <rFont val="ＭＳ Ｐゴシック"/>
            <family val="3"/>
          </rPr>
          <t>Ｈ２６.５．１より
柳川南の一部を吸収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50" authorId="1">
      <text>
        <r>
          <rPr>
            <sz val="9"/>
            <color indexed="10"/>
            <rFont val="ＭＳ Ｐゴシック"/>
            <family val="3"/>
          </rPr>
          <t>Ｈ２３．２より、朝日含む
Ｈ２３．７より、毎日含む</t>
        </r>
      </text>
    </comment>
    <comment ref="J48" authorId="1">
      <text>
        <r>
          <rPr>
            <sz val="9"/>
            <rFont val="ＭＳ Ｐゴシック"/>
            <family val="3"/>
          </rPr>
          <t xml:space="preserve">Ｈ２７．４より
瀬高東を吸収
</t>
        </r>
        <r>
          <rPr>
            <b/>
            <sz val="9"/>
            <rFont val="ＭＳ Ｐゴシック"/>
            <family val="3"/>
          </rPr>
          <t xml:space="preserve">
Ｈ３１..３より、
瀬高駅前を吸収</t>
        </r>
      </text>
    </comment>
    <comment ref="N48" authorId="1">
      <text>
        <r>
          <rPr>
            <sz val="9"/>
            <rFont val="ＭＳ Ｐゴシック"/>
            <family val="3"/>
          </rPr>
          <t xml:space="preserve">Ｈ２７．４より
瀬高東を吸収
</t>
        </r>
      </text>
    </comment>
    <comment ref="G55" authorId="3">
      <text>
        <r>
          <rPr>
            <sz val="9"/>
            <rFont val="ＭＳ Ｐゴシック"/>
            <family val="3"/>
          </rPr>
          <t>Ｈ２７．７.１より
分割して筑後高田から店名変更</t>
        </r>
      </text>
    </comment>
    <comment ref="D24" authorId="4">
      <text>
        <r>
          <rPr>
            <b/>
            <sz val="9"/>
            <rFont val="ＭＳ Ｐゴシック"/>
            <family val="3"/>
          </rPr>
          <t xml:space="preserve">Ｈ28.9～
440→300（△140）
大和町徳益・大和町豊原・大和町塩塚を三橋販売店に移行
</t>
        </r>
        <r>
          <rPr>
            <sz val="9"/>
            <rFont val="ＭＳ Ｐゴシック"/>
            <family val="3"/>
          </rPr>
          <t xml:space="preserve">
</t>
        </r>
      </text>
    </comment>
    <comment ref="D25" authorId="4">
      <text>
        <r>
          <rPr>
            <b/>
            <sz val="9"/>
            <rFont val="ＭＳ Ｐゴシック"/>
            <family val="3"/>
          </rPr>
          <t xml:space="preserve">Ｈ28.9～
370→510（＋140）
大和町徳益・大和町豊原・大和町塩塚を大和販売店から吸収
</t>
        </r>
        <r>
          <rPr>
            <sz val="9"/>
            <rFont val="ＭＳ Ｐゴシック"/>
            <family val="3"/>
          </rPr>
          <t xml:space="preserve">
</t>
        </r>
      </text>
    </comment>
    <comment ref="A20" authorId="4">
      <text>
        <r>
          <rPr>
            <sz val="9"/>
            <rFont val="ＭＳ Ｐゴシック"/>
            <family val="3"/>
          </rPr>
          <t>Ｈ28.10より
大川南部から分割し
新設</t>
        </r>
      </text>
    </comment>
    <comment ref="D70" authorId="4">
      <text>
        <r>
          <rPr>
            <sz val="9"/>
            <rFont val="ＭＳ Ｐゴシック"/>
            <family val="3"/>
          </rPr>
          <t>H29.9.1～
大牟田中央から
店名変更</t>
        </r>
      </text>
    </comment>
    <comment ref="N67" authorId="4">
      <text>
        <r>
          <rPr>
            <sz val="9"/>
            <rFont val="ＭＳ Ｐゴシック"/>
            <family val="3"/>
          </rPr>
          <t>H29.9.1～
大牟田中央から
店名変更</t>
        </r>
      </text>
    </comment>
    <comment ref="A36" authorId="5">
      <text>
        <r>
          <rPr>
            <sz val="9"/>
            <color indexed="10"/>
            <rFont val="ＭＳ Ｐゴシック"/>
            <family val="3"/>
          </rPr>
          <t>29年10月～
佐賀新聞10枚含む</t>
        </r>
        <r>
          <rPr>
            <sz val="9"/>
            <rFont val="ＭＳ Ｐゴシック"/>
            <family val="3"/>
          </rPr>
          <t xml:space="preserve">
</t>
        </r>
      </text>
    </comment>
    <comment ref="D71" authorId="5">
      <text>
        <r>
          <rPr>
            <sz val="9"/>
            <rFont val="ＭＳ Ｐゴシック"/>
            <family val="3"/>
          </rPr>
          <t xml:space="preserve">Ｈ30.4.1～　店名変更
大牟田南部→勝立×
再変更　花園へ
</t>
        </r>
      </text>
    </comment>
    <comment ref="J68" authorId="5">
      <text>
        <r>
          <rPr>
            <sz val="9"/>
            <rFont val="ＭＳ Ｐゴシック"/>
            <family val="3"/>
          </rPr>
          <t>Ｈ３０年４月～　
歴木：廃店
日の出と統合
新店名；日の出・歴木へ変更
Ｈ３０年６月～
三池Sへ一部譲渡</t>
        </r>
      </text>
    </comment>
    <comment ref="N69" authorId="5">
      <text>
        <r>
          <rPr>
            <sz val="9"/>
            <rFont val="ＭＳ Ｐゴシック"/>
            <family val="3"/>
          </rPr>
          <t xml:space="preserve">Ｈ30.4.1～　店名変更
大牟田南部→勝立×
再変更　花園へ
</t>
        </r>
      </text>
    </comment>
    <comment ref="J24" authorId="1">
      <text>
        <r>
          <rPr>
            <b/>
            <sz val="9"/>
            <rFont val="ＭＳ Ｐゴシック"/>
            <family val="3"/>
          </rPr>
          <t>H30,9より三橋南より一部譲渡</t>
        </r>
      </text>
    </comment>
    <comment ref="J73" authorId="0">
      <text>
        <r>
          <rPr>
            <sz val="10"/>
            <color indexed="14"/>
            <rFont val="ＭＳ Ｐゴシック"/>
            <family val="3"/>
          </rPr>
          <t>高田町含む</t>
        </r>
      </text>
    </comment>
    <comment ref="J71" authorId="4">
      <text>
        <r>
          <rPr>
            <sz val="9"/>
            <rFont val="ＭＳ Ｐゴシック"/>
            <family val="3"/>
          </rPr>
          <t>Ｈ３０年６月～
日の出・歴木から一部吸収</t>
        </r>
      </text>
    </comment>
    <comment ref="A18" authorId="4">
      <text>
        <r>
          <rPr>
            <b/>
            <sz val="9"/>
            <rFont val="ＭＳ Ｐゴシック"/>
            <family val="3"/>
          </rPr>
          <t>Ｈ31.4～
柳川東・三橋を統合し、
柳川中央・東部に店名変更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PC-222_k-fujisao</author>
  </authors>
  <commentList>
    <comment ref="D24" authorId="0">
      <text>
        <r>
          <rPr>
            <b/>
            <sz val="9"/>
            <rFont val="ＭＳ Ｐゴシック"/>
            <family val="3"/>
          </rPr>
          <t>旧　岱明町</t>
        </r>
        <r>
          <rPr>
            <sz val="9"/>
            <rFont val="ＭＳ Ｐゴシック"/>
            <family val="3"/>
          </rPr>
          <t xml:space="preserve">
</t>
        </r>
      </text>
    </comment>
    <comment ref="M15" authorId="1">
      <text>
        <r>
          <rPr>
            <b/>
            <sz val="9"/>
            <rFont val="ＭＳ Ｐゴシック"/>
            <family val="3"/>
          </rPr>
          <t>Ｈ28.12～
吉野へ統合</t>
        </r>
      </text>
    </comment>
    <comment ref="M9" authorId="1">
      <text>
        <r>
          <rPr>
            <b/>
            <sz val="9"/>
            <rFont val="ＭＳ Ｐゴシック"/>
            <family val="3"/>
          </rPr>
          <t>Ｈ28.12～
銀水を吸収</t>
        </r>
      </text>
    </comment>
  </commentList>
</comments>
</file>

<file path=xl/sharedStrings.xml><?xml version="1.0" encoding="utf-8"?>
<sst xmlns="http://schemas.openxmlformats.org/spreadsheetml/2006/main" count="991" uniqueCount="370">
  <si>
    <t>広    　告    　主</t>
  </si>
  <si>
    <t>折　込　日</t>
  </si>
  <si>
    <t>サイズ</t>
  </si>
  <si>
    <t>折込総枚数</t>
  </si>
  <si>
    <t>備    考</t>
  </si>
  <si>
    <t>久留米市</t>
  </si>
  <si>
    <t>(地区部数)</t>
  </si>
  <si>
    <t>(折込数)</t>
  </si>
  <si>
    <t>ページ計</t>
  </si>
  <si>
    <t>MM　毎日新聞</t>
  </si>
  <si>
    <t>ＡＡ　朝日新聞</t>
  </si>
  <si>
    <t>YY　読売新聞</t>
  </si>
  <si>
    <t>NN　西日本新聞</t>
  </si>
  <si>
    <t>ＮK　日本経済新聞</t>
  </si>
  <si>
    <t>販売店名</t>
  </si>
  <si>
    <t>部   数</t>
  </si>
  <si>
    <t>久留米</t>
  </si>
  <si>
    <t>久留米中央</t>
  </si>
  <si>
    <t>櫛原</t>
  </si>
  <si>
    <t>津福</t>
  </si>
  <si>
    <t>久留米西部</t>
  </si>
  <si>
    <t>久留米東部</t>
  </si>
  <si>
    <t>国分</t>
  </si>
  <si>
    <t>花畑</t>
  </si>
  <si>
    <t>高良内</t>
  </si>
  <si>
    <t>西町</t>
  </si>
  <si>
    <t>久留米南部</t>
  </si>
  <si>
    <t>野中</t>
  </si>
  <si>
    <t>上津</t>
  </si>
  <si>
    <t>上津南</t>
  </si>
  <si>
    <t>合川</t>
  </si>
  <si>
    <t>宮ノ陣</t>
  </si>
  <si>
    <t>荒木</t>
  </si>
  <si>
    <t>梅満</t>
  </si>
  <si>
    <t>善導寺</t>
  </si>
  <si>
    <t>安武</t>
  </si>
  <si>
    <t>地区合計</t>
  </si>
  <si>
    <t>小郡市</t>
  </si>
  <si>
    <t>小郡</t>
  </si>
  <si>
    <t>小郡松崎</t>
  </si>
  <si>
    <t>小郡北部</t>
  </si>
  <si>
    <t>小郡三沢</t>
  </si>
  <si>
    <t>小郡三国</t>
  </si>
  <si>
    <t>北野</t>
  </si>
  <si>
    <t>田主丸</t>
  </si>
  <si>
    <t>吉井</t>
  </si>
  <si>
    <t>大石</t>
  </si>
  <si>
    <t>八女市</t>
  </si>
  <si>
    <t>福島</t>
  </si>
  <si>
    <t>八女</t>
  </si>
  <si>
    <t>八女西</t>
  </si>
  <si>
    <t>八女郡</t>
  </si>
  <si>
    <t>黒木</t>
  </si>
  <si>
    <t>広   川</t>
  </si>
  <si>
    <t>筑後市</t>
  </si>
  <si>
    <t>筑後</t>
  </si>
  <si>
    <t>羽犬塚</t>
  </si>
  <si>
    <t>筑後南部</t>
  </si>
  <si>
    <t>羽犬塚西部</t>
  </si>
  <si>
    <t>羽犬塚西</t>
  </si>
  <si>
    <t>三潴郡</t>
  </si>
  <si>
    <t>三潴</t>
  </si>
  <si>
    <t>城島</t>
  </si>
  <si>
    <t>大木</t>
  </si>
  <si>
    <t>木佐木</t>
  </si>
  <si>
    <t>木佐木＊</t>
  </si>
  <si>
    <t>柳川市</t>
  </si>
  <si>
    <t>柳川</t>
  </si>
  <si>
    <t>柳川西部</t>
  </si>
  <si>
    <t>柳川南</t>
  </si>
  <si>
    <t>昭代</t>
  </si>
  <si>
    <t>大川市</t>
  </si>
  <si>
    <t>大川</t>
  </si>
  <si>
    <t>大川南部</t>
  </si>
  <si>
    <t>大和</t>
  </si>
  <si>
    <t>瀬高</t>
  </si>
  <si>
    <t>三橋</t>
  </si>
  <si>
    <t>山川</t>
  </si>
  <si>
    <t>高田町</t>
  </si>
  <si>
    <t>高田</t>
  </si>
  <si>
    <t>大牟田市</t>
  </si>
  <si>
    <t>大牟田中央</t>
  </si>
  <si>
    <t>大牟田北部</t>
  </si>
  <si>
    <t>大牟田駅前</t>
  </si>
  <si>
    <t>三川</t>
  </si>
  <si>
    <t>草木</t>
  </si>
  <si>
    <t>大牟田東部</t>
  </si>
  <si>
    <t>三池</t>
  </si>
  <si>
    <t>大牟田西部</t>
  </si>
  <si>
    <t>大牟田北</t>
  </si>
  <si>
    <t>勝立</t>
  </si>
  <si>
    <t>大正町</t>
  </si>
  <si>
    <t>銀水</t>
  </si>
  <si>
    <t>倉永</t>
  </si>
  <si>
    <t>吉野</t>
  </si>
  <si>
    <t>40203</t>
  </si>
  <si>
    <t>40216</t>
  </si>
  <si>
    <t>40210</t>
  </si>
  <si>
    <t>40540</t>
  </si>
  <si>
    <t>40211</t>
  </si>
  <si>
    <t>40520</t>
  </si>
  <si>
    <t>40207</t>
  </si>
  <si>
    <t>40212</t>
  </si>
  <si>
    <t>40202</t>
  </si>
  <si>
    <t>広 　　告　 　主</t>
  </si>
  <si>
    <t>総　部　数</t>
  </si>
  <si>
    <t>備　　考</t>
  </si>
  <si>
    <t>市　　　郡</t>
  </si>
  <si>
    <t>合　　　計</t>
  </si>
  <si>
    <t>合　　計</t>
  </si>
  <si>
    <t>星野＊</t>
  </si>
  <si>
    <t>三潴</t>
  </si>
  <si>
    <t>御井高良内</t>
  </si>
  <si>
    <t>八女・広川</t>
  </si>
  <si>
    <t>　八女市</t>
  </si>
  <si>
    <t>　大牟田市</t>
  </si>
  <si>
    <t>小　計</t>
  </si>
  <si>
    <t>小　計</t>
  </si>
  <si>
    <t>　久留米市</t>
  </si>
  <si>
    <t>　小郡市</t>
  </si>
  <si>
    <t>　八女郡</t>
  </si>
  <si>
    <t>　筑後市</t>
  </si>
  <si>
    <t>　三潴郡</t>
  </si>
  <si>
    <t>　柳川市</t>
  </si>
  <si>
    <t>　大川市</t>
  </si>
  <si>
    <t>瀬高駅前</t>
  </si>
  <si>
    <t>大牟田三川</t>
  </si>
  <si>
    <t>大牟田歴木</t>
  </si>
  <si>
    <t>大牟田三池</t>
  </si>
  <si>
    <t>大牟田銀水</t>
  </si>
  <si>
    <t>（西日本新聞へ）</t>
  </si>
  <si>
    <t>久留米駅前</t>
  </si>
  <si>
    <t>大川北</t>
  </si>
  <si>
    <t>大川</t>
  </si>
  <si>
    <t>北野</t>
  </si>
  <si>
    <t>金島</t>
  </si>
  <si>
    <t>南町</t>
  </si>
  <si>
    <t>津福(A)</t>
  </si>
  <si>
    <t>西町(A)</t>
  </si>
  <si>
    <t>善導寺(A)</t>
  </si>
  <si>
    <t>久留米中央(A)</t>
  </si>
  <si>
    <t>久留米西部(A)</t>
  </si>
  <si>
    <t>（毎日新聞へ）</t>
  </si>
  <si>
    <r>
      <t>大和(</t>
    </r>
    <r>
      <rPr>
        <sz val="11"/>
        <rFont val="ＭＳ Ｐ明朝"/>
        <family val="1"/>
      </rPr>
      <t>N)</t>
    </r>
  </si>
  <si>
    <t>瀬高駅前(N)</t>
  </si>
  <si>
    <t>大牟田東部(A)</t>
  </si>
  <si>
    <r>
      <t>大川北(</t>
    </r>
    <r>
      <rPr>
        <sz val="11"/>
        <rFont val="ＭＳ Ｐ明朝"/>
        <family val="1"/>
      </rPr>
      <t>N)</t>
    </r>
  </si>
  <si>
    <t>久留米中央(Y)</t>
  </si>
  <si>
    <r>
      <t>小郡(</t>
    </r>
    <r>
      <rPr>
        <sz val="11"/>
        <rFont val="ＭＳ Ｐ明朝"/>
        <family val="1"/>
      </rPr>
      <t>N)</t>
    </r>
  </si>
  <si>
    <r>
      <t>小郡三国(</t>
    </r>
    <r>
      <rPr>
        <sz val="11"/>
        <rFont val="ＭＳ Ｐ明朝"/>
        <family val="1"/>
      </rPr>
      <t>N)</t>
    </r>
  </si>
  <si>
    <r>
      <t>小郡松崎(</t>
    </r>
    <r>
      <rPr>
        <sz val="11"/>
        <rFont val="ＭＳ Ｐ明朝"/>
        <family val="1"/>
      </rPr>
      <t>N)</t>
    </r>
  </si>
  <si>
    <t>平成      年      月      日</t>
  </si>
  <si>
    <t>田主丸(N)</t>
  </si>
  <si>
    <t>西田主丸(N)</t>
  </si>
  <si>
    <t>大石(N)</t>
  </si>
  <si>
    <t>福島(N)</t>
  </si>
  <si>
    <t>山内(N)</t>
  </si>
  <si>
    <t>八女西(N)</t>
  </si>
  <si>
    <r>
      <t>上   陽</t>
    </r>
    <r>
      <rPr>
        <sz val="11"/>
        <rFont val="ＭＳ Ｐ明朝"/>
        <family val="1"/>
      </rPr>
      <t>(N)</t>
    </r>
  </si>
  <si>
    <t>星野(N)</t>
  </si>
  <si>
    <r>
      <t>黒   木</t>
    </r>
    <r>
      <rPr>
        <sz val="11"/>
        <rFont val="ＭＳ Ｐ明朝"/>
        <family val="1"/>
      </rPr>
      <t>(N)</t>
    </r>
  </si>
  <si>
    <r>
      <t>広   川</t>
    </r>
    <r>
      <rPr>
        <sz val="11"/>
        <rFont val="ＭＳ Ｐ明朝"/>
        <family val="1"/>
      </rPr>
      <t>(N)</t>
    </r>
  </si>
  <si>
    <t>羽犬塚(N)</t>
  </si>
  <si>
    <t>羽犬塚西(N)</t>
  </si>
  <si>
    <t>浮羽(N)</t>
  </si>
  <si>
    <t>倉永高田(N)</t>
  </si>
  <si>
    <t>八女光友</t>
  </si>
  <si>
    <r>
      <t>八女光友</t>
    </r>
    <r>
      <rPr>
        <sz val="11"/>
        <rFont val="ＭＳ Ｐ明朝"/>
        <family val="1"/>
      </rPr>
      <t>(N)</t>
    </r>
  </si>
  <si>
    <r>
      <t>柳川南(</t>
    </r>
    <r>
      <rPr>
        <sz val="11"/>
        <rFont val="ＭＳ Ｐ明朝"/>
        <family val="1"/>
      </rPr>
      <t>N)</t>
    </r>
  </si>
  <si>
    <t>八女北山＊</t>
  </si>
  <si>
    <t>宮ノ陣</t>
  </si>
  <si>
    <t>八女北山(N)</t>
  </si>
  <si>
    <t>配布数</t>
  </si>
  <si>
    <t>三井金島</t>
  </si>
  <si>
    <t>小　計</t>
  </si>
  <si>
    <t>うきは市</t>
  </si>
  <si>
    <t>40225</t>
  </si>
  <si>
    <t>　うきは市</t>
  </si>
  <si>
    <t>田主丸</t>
  </si>
  <si>
    <t>西田主丸＊</t>
  </si>
  <si>
    <t>北野(N)</t>
  </si>
  <si>
    <t>金島(N)</t>
  </si>
  <si>
    <r>
      <t>矢部</t>
    </r>
    <r>
      <rPr>
        <sz val="11"/>
        <rFont val="ＭＳ Ｐ明朝"/>
        <family val="1"/>
      </rPr>
      <t>(N)</t>
    </r>
  </si>
  <si>
    <t>大牟田東部</t>
  </si>
  <si>
    <t>大牟田駅西</t>
  </si>
  <si>
    <t>福岡県</t>
  </si>
  <si>
    <t>ＡＳ　有明新聞</t>
  </si>
  <si>
    <t>40　207　柳川市</t>
  </si>
  <si>
    <t>40　212　大川市</t>
  </si>
  <si>
    <t>40　202　大牟田市</t>
  </si>
  <si>
    <t>熊本県</t>
  </si>
  <si>
    <t>43　204　荒尾市</t>
  </si>
  <si>
    <t>43　360　玉名郡</t>
  </si>
  <si>
    <t>　熊本県　荒尾市</t>
  </si>
  <si>
    <t>　熊本県　玉名郡</t>
  </si>
  <si>
    <t>御井町(A)</t>
  </si>
  <si>
    <t>柳川東・三橋</t>
  </si>
  <si>
    <t>大江</t>
  </si>
  <si>
    <t>【旧柳川市】</t>
  </si>
  <si>
    <t>【旧山門郡】</t>
  </si>
  <si>
    <t>【旧久留米市】</t>
  </si>
  <si>
    <t>【旧浮羽郡】</t>
  </si>
  <si>
    <t>【旧三井郡】</t>
  </si>
  <si>
    <t>【旧三潴郡】</t>
  </si>
  <si>
    <t>　　　【旧山門郡・旧三池郡】</t>
  </si>
  <si>
    <t>【旧山門郡】</t>
  </si>
  <si>
    <t>【旧三池郡】</t>
  </si>
  <si>
    <t>みやま市</t>
  </si>
  <si>
    <t>　みやま市</t>
  </si>
  <si>
    <t>40229</t>
  </si>
  <si>
    <t>43  206　玉名市</t>
  </si>
  <si>
    <t>上津・荒木</t>
  </si>
  <si>
    <t>上津・荒木(N)</t>
  </si>
  <si>
    <t>田主丸東部</t>
  </si>
  <si>
    <t>久留米インター</t>
  </si>
  <si>
    <t>筑後船小屋</t>
  </si>
  <si>
    <t>筑後船小屋(N)</t>
  </si>
  <si>
    <t>三潴</t>
  </si>
  <si>
    <t>柳川</t>
  </si>
  <si>
    <t>柳川南</t>
  </si>
  <si>
    <t>木佐木</t>
  </si>
  <si>
    <t>大和</t>
  </si>
  <si>
    <t>大川北</t>
  </si>
  <si>
    <t>大川</t>
  </si>
  <si>
    <t>瀬高</t>
  </si>
  <si>
    <t>瀬高駅前</t>
  </si>
  <si>
    <t>瀬高東</t>
  </si>
  <si>
    <t>山川</t>
  </si>
  <si>
    <t>倉永</t>
  </si>
  <si>
    <t>銀水</t>
  </si>
  <si>
    <t>吉野</t>
  </si>
  <si>
    <t>三池</t>
  </si>
  <si>
    <t>駅前</t>
  </si>
  <si>
    <t>勝立</t>
  </si>
  <si>
    <t>荒尾</t>
  </si>
  <si>
    <t>荒尾南</t>
  </si>
  <si>
    <t>長洲</t>
  </si>
  <si>
    <t>南関</t>
  </si>
  <si>
    <t>柳川三橋</t>
  </si>
  <si>
    <t>柳川</t>
  </si>
  <si>
    <r>
      <t>柳川(</t>
    </r>
    <r>
      <rPr>
        <sz val="11"/>
        <rFont val="ＭＳ Ｐ明朝"/>
        <family val="1"/>
      </rPr>
      <t>N)</t>
    </r>
  </si>
  <si>
    <t>柳川三橋(N)</t>
  </si>
  <si>
    <t>【旧八女郡】</t>
  </si>
  <si>
    <t>山隈</t>
  </si>
  <si>
    <t>うきは</t>
  </si>
  <si>
    <t>　　※Ｈ２２．２より、八女郡（立花町・黒木町・星野村・矢部村）は八女市へ編入</t>
  </si>
  <si>
    <t>御井高良内</t>
  </si>
  <si>
    <t>久留米南部</t>
  </si>
  <si>
    <t>久留米南部(A)</t>
  </si>
  <si>
    <t>瀬高西</t>
  </si>
  <si>
    <t>八女</t>
  </si>
  <si>
    <t>小郡・大刀洗</t>
  </si>
  <si>
    <t>城島</t>
  </si>
  <si>
    <t>大牟田南部</t>
  </si>
  <si>
    <r>
      <t>木佐木(</t>
    </r>
    <r>
      <rPr>
        <sz val="11"/>
        <rFont val="ＭＳ Ｐ明朝"/>
        <family val="1"/>
      </rPr>
      <t>M)</t>
    </r>
  </si>
  <si>
    <t>北野・大刀洗</t>
  </si>
  <si>
    <t>倉永高田</t>
  </si>
  <si>
    <t>筑後船小屋</t>
  </si>
  <si>
    <t>柳川三橋</t>
  </si>
  <si>
    <t>三橋南(三橋）</t>
  </si>
  <si>
    <t>三橋南(大和）</t>
  </si>
  <si>
    <t>玉名</t>
  </si>
  <si>
    <t>大善寺</t>
  </si>
  <si>
    <t>山川(N)</t>
  </si>
  <si>
    <t>高田南</t>
  </si>
  <si>
    <t>高田北</t>
  </si>
  <si>
    <t>本町･津福</t>
  </si>
  <si>
    <r>
      <t>【</t>
    </r>
    <r>
      <rPr>
        <b/>
        <sz val="11"/>
        <rFont val="ＭＳ Ｐ明朝"/>
        <family val="1"/>
      </rPr>
      <t>旧浮羽郡</t>
    </r>
    <r>
      <rPr>
        <sz val="11"/>
        <rFont val="ＭＳ Ｐ明朝"/>
        <family val="1"/>
      </rPr>
      <t>】</t>
    </r>
  </si>
  <si>
    <t>折込総部数</t>
  </si>
  <si>
    <t>　　　  TＥL　092-471-1122</t>
  </si>
  <si>
    <t>40228</t>
  </si>
  <si>
    <t>朝倉市</t>
  </si>
  <si>
    <t>【旧甘木市】</t>
  </si>
  <si>
    <t>ﾍﾟｰｼﾞ計</t>
  </si>
  <si>
    <t>　　　  FAX　092-474-6466</t>
  </si>
  <si>
    <t>甘木</t>
  </si>
  <si>
    <t>三輪・甘木</t>
  </si>
  <si>
    <t>甘木東(十文字）</t>
  </si>
  <si>
    <t>甘木東部</t>
  </si>
  <si>
    <t>甘木南（立石）</t>
  </si>
  <si>
    <t>甘木北部</t>
  </si>
  <si>
    <t>【旧朝倉郡】</t>
  </si>
  <si>
    <t>朝倉</t>
  </si>
  <si>
    <t>志波 ＊</t>
  </si>
  <si>
    <t>杷木＊</t>
  </si>
  <si>
    <t>杷木　朝日新聞へ</t>
  </si>
  <si>
    <t>筑前町</t>
  </si>
  <si>
    <t>筑前</t>
  </si>
  <si>
    <t>夜須</t>
  </si>
  <si>
    <t>筑紫野南＊</t>
  </si>
  <si>
    <r>
      <t>筑紫野南(</t>
    </r>
    <r>
      <rPr>
        <sz val="11"/>
        <rFont val="ＭＳ Ｐ明朝"/>
        <family val="1"/>
      </rPr>
      <t>N)</t>
    </r>
  </si>
  <si>
    <t>宝珠山＊</t>
  </si>
  <si>
    <t>（西日本新聞へ）</t>
  </si>
  <si>
    <t>　朝倉市</t>
  </si>
  <si>
    <t>　朝倉郡</t>
  </si>
  <si>
    <t>甘木</t>
  </si>
  <si>
    <r>
      <t>甘木(</t>
    </r>
    <r>
      <rPr>
        <sz val="11"/>
        <rFont val="ＭＳ Ｐ明朝"/>
        <family val="1"/>
      </rPr>
      <t>M)</t>
    </r>
  </si>
  <si>
    <t>２７．４ ～福岡扱い</t>
  </si>
  <si>
    <t>杷木＊</t>
  </si>
  <si>
    <t>朝倉町＊</t>
  </si>
  <si>
    <r>
      <t>朝倉町(</t>
    </r>
    <r>
      <rPr>
        <sz val="11"/>
        <rFont val="ＭＳ Ｐ明朝"/>
        <family val="1"/>
      </rPr>
      <t>N)</t>
    </r>
  </si>
  <si>
    <t>杷木</t>
  </si>
  <si>
    <r>
      <t>志波(</t>
    </r>
    <r>
      <rPr>
        <sz val="11"/>
        <rFont val="ＭＳ Ｐ明朝"/>
        <family val="1"/>
      </rPr>
      <t>N)</t>
    </r>
  </si>
  <si>
    <t>杷木(A)</t>
  </si>
  <si>
    <t>２７．１１ ～福岡扱い</t>
  </si>
  <si>
    <t>40440</t>
  </si>
  <si>
    <t>朝倉郡</t>
  </si>
  <si>
    <t>三輪</t>
  </si>
  <si>
    <r>
      <t>三輪(</t>
    </r>
    <r>
      <rPr>
        <sz val="11"/>
        <rFont val="ＭＳ Ｐ明朝"/>
        <family val="1"/>
      </rPr>
      <t>N)</t>
    </r>
  </si>
  <si>
    <t>夜須</t>
  </si>
  <si>
    <r>
      <t>夜須(</t>
    </r>
    <r>
      <rPr>
        <sz val="11"/>
        <rFont val="ＭＳ Ｐ明朝"/>
        <family val="1"/>
      </rPr>
      <t>N)</t>
    </r>
  </si>
  <si>
    <r>
      <t>宝珠山(</t>
    </r>
    <r>
      <rPr>
        <sz val="11"/>
        <rFont val="ＭＳ Ｐ明朝"/>
        <family val="1"/>
      </rPr>
      <t>N)</t>
    </r>
  </si>
  <si>
    <t>山内＊</t>
  </si>
  <si>
    <t>上陽＊</t>
  </si>
  <si>
    <t>広川</t>
  </si>
  <si>
    <t>久留米東部･合川</t>
  </si>
  <si>
    <t>久留米東部･合川(A)</t>
  </si>
  <si>
    <t>三橋</t>
  </si>
  <si>
    <t>柳川昭代</t>
  </si>
  <si>
    <t>矢部A</t>
  </si>
  <si>
    <t>ＡＳ　有明新報</t>
  </si>
  <si>
    <t>筑後西</t>
  </si>
  <si>
    <t>筑後東</t>
  </si>
  <si>
    <t>久留米北部（櫛原）</t>
  </si>
  <si>
    <r>
      <t>津福</t>
    </r>
    <r>
      <rPr>
        <sz val="11"/>
        <rFont val="ＭＳ Ｐ明朝"/>
        <family val="1"/>
      </rPr>
      <t>・荒木</t>
    </r>
  </si>
  <si>
    <t>宮ノ陣(N)</t>
  </si>
  <si>
    <t>安武(N)</t>
  </si>
  <si>
    <t>三潴(N)</t>
  </si>
  <si>
    <t>城島(A)</t>
  </si>
  <si>
    <t>城島江上(Ｍ)</t>
  </si>
  <si>
    <t>（西日本新聞へ）</t>
  </si>
  <si>
    <t>草木(A)</t>
  </si>
  <si>
    <t>大牟田北(A)</t>
  </si>
  <si>
    <r>
      <t>大川(</t>
    </r>
    <r>
      <rPr>
        <sz val="11"/>
        <rFont val="ＭＳ Ｐ明朝"/>
        <family val="1"/>
      </rPr>
      <t>N)</t>
    </r>
  </si>
  <si>
    <t>瀬高(N)</t>
  </si>
  <si>
    <t>黒木＊</t>
  </si>
  <si>
    <t>大牟田</t>
  </si>
  <si>
    <t>大牟田(A)</t>
  </si>
  <si>
    <t>京町･長門石M</t>
  </si>
  <si>
    <t>京町･長門石(N)</t>
  </si>
  <si>
    <t>S</t>
  </si>
  <si>
    <t>S</t>
  </si>
  <si>
    <t>花園</t>
  </si>
  <si>
    <t>日の出・歴木</t>
  </si>
  <si>
    <t>花　　　　園(A)</t>
  </si>
  <si>
    <t>TＥL　 092-471-1122</t>
  </si>
  <si>
    <t>FAX　 092-474-6466</t>
  </si>
  <si>
    <t>40　229　みやま市</t>
  </si>
  <si>
    <t>40　211　筑後市</t>
  </si>
  <si>
    <t>羽犬塚</t>
  </si>
  <si>
    <t>羽犬塚西</t>
  </si>
  <si>
    <t>Nn吉井</t>
  </si>
  <si>
    <t>吉井　N</t>
  </si>
  <si>
    <t>浮羽　N</t>
  </si>
  <si>
    <t>大石　N</t>
  </si>
  <si>
    <t>大牟田日の出</t>
  </si>
  <si>
    <r>
      <t>荒尾</t>
    </r>
    <r>
      <rPr>
        <sz val="6"/>
        <rFont val="ＭＳ Ｐ明朝"/>
        <family val="1"/>
      </rPr>
      <t>（旧荒尾緑ヶ丘）</t>
    </r>
  </si>
  <si>
    <t>久留米東部へ統合</t>
  </si>
  <si>
    <t>大川南部へ統合</t>
  </si>
  <si>
    <t>瀬高･筑後南部へ統合</t>
  </si>
  <si>
    <t>瀬高・筑後南部</t>
  </si>
  <si>
    <t>本町・城南</t>
  </si>
  <si>
    <t>西部・安武・津福</t>
  </si>
  <si>
    <t>荒木（津福）</t>
  </si>
  <si>
    <t>(31.4)</t>
  </si>
  <si>
    <t>南部・国分・上津</t>
  </si>
  <si>
    <t>柳川中央・東部</t>
  </si>
  <si>
    <t>北山･辺春(N)</t>
  </si>
  <si>
    <t>北山・辺春＊</t>
  </si>
  <si>
    <t>27.11～ 福岡扱い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</si>
</sst>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#.0"/>
    <numFmt numFmtId="189" formatCode="#,###.00"/>
    <numFmt numFmtId="190" formatCode="#,###.000"/>
    <numFmt numFmtId="191" formatCode="#,###.0000"/>
    <numFmt numFmtId="192" formatCode="#,###.00000"/>
    <numFmt numFmtId="193" formatCode="#,###.000000"/>
    <numFmt numFmtId="194" formatCode="#,###.0000000"/>
    <numFmt numFmtId="195" formatCode="#,###.00000000"/>
    <numFmt numFmtId="196" formatCode="#,###.000000000"/>
    <numFmt numFmtId="197" formatCode="#,##0_ "/>
  </numFmts>
  <fonts count="92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sz val="11"/>
      <name val="ＤＨＰ特太ゴシック体"/>
      <family val="3"/>
    </font>
    <font>
      <sz val="10"/>
      <name val="ＤＨＰ特太ゴシック体"/>
      <family val="3"/>
    </font>
    <font>
      <b/>
      <sz val="11"/>
      <color indexed="48"/>
      <name val="ＭＳ Ｐ明朝"/>
      <family val="1"/>
    </font>
    <font>
      <sz val="9"/>
      <name val="ＭＳ Ｐ明朝"/>
      <family val="1"/>
    </font>
    <font>
      <b/>
      <sz val="15"/>
      <color indexed="48"/>
      <name val="ＭＳ Ｐ明朝"/>
      <family val="1"/>
    </font>
    <font>
      <sz val="12"/>
      <name val="ＤＨＰ特太ゴシック体"/>
      <family val="3"/>
    </font>
    <font>
      <sz val="14"/>
      <name val="ＭＳ Ｐ明朝"/>
      <family val="1"/>
    </font>
    <font>
      <b/>
      <sz val="18"/>
      <name val="ＭＳ Ｐ明朝"/>
      <family val="1"/>
    </font>
    <font>
      <b/>
      <sz val="13"/>
      <color indexed="48"/>
      <name val="ＭＳ Ｐ明朝"/>
      <family val="1"/>
    </font>
    <font>
      <sz val="8"/>
      <name val="ＭＳ Ｐ明朝"/>
      <family val="1"/>
    </font>
    <font>
      <b/>
      <sz val="17"/>
      <color indexed="48"/>
      <name val="ＭＳ Ｐ明朝"/>
      <family val="1"/>
    </font>
    <font>
      <sz val="11"/>
      <name val="ＭＳ 明朝"/>
      <family val="1"/>
    </font>
    <font>
      <b/>
      <sz val="13"/>
      <name val="ＭＳ Ｐ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10"/>
      <color indexed="14"/>
      <name val="ＭＳ Ｐゴシック"/>
      <family val="3"/>
    </font>
    <font>
      <sz val="11"/>
      <color indexed="10"/>
      <name val="ＭＳ Ｐ明朝"/>
      <family val="1"/>
    </font>
    <font>
      <sz val="9"/>
      <color indexed="10"/>
      <name val="ＭＳ Ｐゴシック"/>
      <family val="3"/>
    </font>
    <font>
      <sz val="10"/>
      <color indexed="10"/>
      <name val="ＭＳ Ｐ明朝"/>
      <family val="1"/>
    </font>
    <font>
      <sz val="11"/>
      <color indexed="10"/>
      <name val="ＭＳ 明朝"/>
      <family val="1"/>
    </font>
    <font>
      <b/>
      <sz val="11"/>
      <color indexed="10"/>
      <name val="ＭＳ Ｐ明朝"/>
      <family val="1"/>
    </font>
    <font>
      <sz val="10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16"/>
      <color indexed="12"/>
      <name val="ＭＳ Ｐ明朝"/>
      <family val="1"/>
    </font>
    <font>
      <sz val="13"/>
      <name val="ＭＳ Ｐ明朝"/>
      <family val="1"/>
    </font>
    <font>
      <b/>
      <sz val="10"/>
      <name val="ＭＳ Ｐゴシック"/>
      <family val="3"/>
    </font>
    <font>
      <b/>
      <sz val="9"/>
      <color indexed="10"/>
      <name val="ＭＳ Ｐゴシック"/>
      <family val="3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明朝"/>
      <family val="1"/>
    </font>
    <font>
      <sz val="8"/>
      <color indexed="10"/>
      <name val="ＭＳ 明朝"/>
      <family val="1"/>
    </font>
    <font>
      <sz val="8"/>
      <color indexed="10"/>
      <name val="ＭＳ Ｐ明朝"/>
      <family val="1"/>
    </font>
    <font>
      <b/>
      <sz val="2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明朝"/>
      <family val="1"/>
    </font>
    <font>
      <sz val="8"/>
      <color rgb="FFFF0000"/>
      <name val="ＭＳ 明朝"/>
      <family val="1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sz val="8"/>
      <color rgb="FFFF0000"/>
      <name val="ＭＳ Ｐ明朝"/>
      <family val="1"/>
    </font>
    <font>
      <b/>
      <sz val="20"/>
      <color rgb="FFFF0000"/>
      <name val="ＭＳ 明朝"/>
      <family val="1"/>
    </font>
    <font>
      <b/>
      <sz val="11"/>
      <color rgb="FFFF0000"/>
      <name val="ＭＳ Ｐ明朝"/>
      <family val="1"/>
    </font>
    <font>
      <b/>
      <sz val="8"/>
      <name val="ＭＳ Ｐ明朝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thin"/>
      <right style="hair"/>
      <top style="medium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 style="hair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dotted"/>
      <bottom style="dashed"/>
    </border>
    <border>
      <left style="thin"/>
      <right style="hair"/>
      <top style="dotted"/>
      <bottom style="dashed"/>
    </border>
    <border>
      <left>
        <color indexed="63"/>
      </left>
      <right style="medium"/>
      <top style="dotted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 style="dotted"/>
    </border>
    <border>
      <left style="thin"/>
      <right style="hair"/>
      <top style="hair"/>
      <bottom style="dotted"/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dotted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 style="medium"/>
      <top style="dotted"/>
      <bottom style="thin"/>
    </border>
    <border>
      <left style="hair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hair"/>
      <top style="dotted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hair"/>
      <bottom style="dotted"/>
    </border>
    <border>
      <left style="thin"/>
      <right>
        <color indexed="63"/>
      </right>
      <top style="hair"/>
      <bottom style="dotted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83" fillId="32" borderId="0" applyNumberFormat="0" applyBorder="0" applyAlignment="0" applyProtection="0"/>
  </cellStyleXfs>
  <cellXfs count="742">
    <xf numFmtId="0" fontId="0" fillId="0" borderId="0" xfId="0" applyAlignment="1">
      <alignment/>
    </xf>
    <xf numFmtId="38" fontId="0" fillId="33" borderId="0" xfId="48" applyFill="1" applyAlignment="1">
      <alignment/>
    </xf>
    <xf numFmtId="185" fontId="0" fillId="33" borderId="0" xfId="48" applyNumberFormat="1" applyFont="1" applyFill="1" applyAlignment="1" quotePrefix="1">
      <alignment horizontal="center" vertical="center"/>
    </xf>
    <xf numFmtId="185" fontId="10" fillId="33" borderId="10" xfId="48" applyNumberFormat="1" applyFont="1" applyFill="1" applyBorder="1" applyAlignment="1" quotePrefix="1">
      <alignment horizontal="center"/>
    </xf>
    <xf numFmtId="185" fontId="1" fillId="33" borderId="11" xfId="48" applyNumberFormat="1" applyFont="1" applyFill="1" applyBorder="1" applyAlignment="1">
      <alignment/>
    </xf>
    <xf numFmtId="185" fontId="0" fillId="33" borderId="0" xfId="0" applyNumberFormat="1" applyFill="1" applyAlignment="1">
      <alignment/>
    </xf>
    <xf numFmtId="185" fontId="0" fillId="33" borderId="0" xfId="48" applyNumberFormat="1" applyFill="1" applyAlignment="1">
      <alignment/>
    </xf>
    <xf numFmtId="185" fontId="6" fillId="33" borderId="12" xfId="48" applyNumberFormat="1" applyFont="1" applyFill="1" applyBorder="1" applyAlignment="1">
      <alignment horizontal="centerContinuous" vertical="center"/>
    </xf>
    <xf numFmtId="185" fontId="0" fillId="33" borderId="13" xfId="48" applyNumberFormat="1" applyFill="1" applyBorder="1" applyAlignment="1">
      <alignment/>
    </xf>
    <xf numFmtId="49" fontId="1" fillId="33" borderId="14" xfId="48" applyNumberFormat="1" applyFont="1" applyFill="1" applyBorder="1" applyAlignment="1">
      <alignment horizontal="center" vertical="center"/>
    </xf>
    <xf numFmtId="185" fontId="0" fillId="33" borderId="15" xfId="48" applyNumberFormat="1" applyFont="1" applyFill="1" applyBorder="1" applyAlignment="1">
      <alignment horizontal="centerContinuous" vertical="center"/>
    </xf>
    <xf numFmtId="185" fontId="0" fillId="33" borderId="16" xfId="48" applyNumberFormat="1" applyFont="1" applyFill="1" applyBorder="1" applyAlignment="1">
      <alignment horizontal="centerContinuous" vertical="center"/>
    </xf>
    <xf numFmtId="185" fontId="9" fillId="33" borderId="15" xfId="48" applyNumberFormat="1" applyFont="1" applyFill="1" applyBorder="1" applyAlignment="1">
      <alignment horizontal="centerContinuous"/>
    </xf>
    <xf numFmtId="185" fontId="1" fillId="33" borderId="17" xfId="48" applyNumberFormat="1" applyFont="1" applyFill="1" applyBorder="1" applyAlignment="1">
      <alignment horizontal="centerContinuous"/>
    </xf>
    <xf numFmtId="185" fontId="10" fillId="33" borderId="15" xfId="48" applyNumberFormat="1" applyFont="1" applyFill="1" applyBorder="1" applyAlignment="1">
      <alignment horizontal="centerContinuous"/>
    </xf>
    <xf numFmtId="185" fontId="10" fillId="33" borderId="18" xfId="48" applyNumberFormat="1" applyFont="1" applyFill="1" applyBorder="1" applyAlignment="1" quotePrefix="1">
      <alignment horizontal="left"/>
    </xf>
    <xf numFmtId="185" fontId="1" fillId="33" borderId="19" xfId="48" applyNumberFormat="1" applyFont="1" applyFill="1" applyBorder="1" applyAlignment="1">
      <alignment/>
    </xf>
    <xf numFmtId="185" fontId="15" fillId="33" borderId="10" xfId="48" applyNumberFormat="1" applyFont="1" applyFill="1" applyBorder="1" applyAlignment="1">
      <alignment horizontal="center"/>
    </xf>
    <xf numFmtId="185" fontId="8" fillId="33" borderId="12" xfId="48" applyNumberFormat="1" applyFont="1" applyFill="1" applyBorder="1" applyAlignment="1">
      <alignment horizontal="center" vertical="center"/>
    </xf>
    <xf numFmtId="185" fontId="4" fillId="33" borderId="20" xfId="48" applyNumberFormat="1" applyFont="1" applyFill="1" applyBorder="1" applyAlignment="1">
      <alignment horizontal="centerContinuous" vertical="center"/>
    </xf>
    <xf numFmtId="185" fontId="0" fillId="33" borderId="0" xfId="48" applyNumberFormat="1" applyFill="1" applyBorder="1" applyAlignment="1">
      <alignment/>
    </xf>
    <xf numFmtId="185" fontId="6" fillId="33" borderId="0" xfId="48" applyNumberFormat="1" applyFont="1" applyFill="1" applyBorder="1" applyAlignment="1">
      <alignment horizontal="centerContinuous" vertical="center"/>
    </xf>
    <xf numFmtId="185" fontId="8" fillId="33" borderId="0" xfId="48" applyNumberFormat="1" applyFont="1" applyFill="1" applyBorder="1" applyAlignment="1">
      <alignment horizontal="center" vertical="center"/>
    </xf>
    <xf numFmtId="185" fontId="4" fillId="33" borderId="0" xfId="48" applyNumberFormat="1" applyFont="1" applyFill="1" applyBorder="1" applyAlignment="1">
      <alignment horizontal="centerContinuous" vertical="center"/>
    </xf>
    <xf numFmtId="58" fontId="17" fillId="33" borderId="21" xfId="48" applyNumberFormat="1" applyFont="1" applyFill="1" applyBorder="1" applyAlignment="1">
      <alignment horizontal="distributed" vertical="center"/>
    </xf>
    <xf numFmtId="58" fontId="17" fillId="33" borderId="22" xfId="48" applyNumberFormat="1" applyFont="1" applyFill="1" applyBorder="1" applyAlignment="1">
      <alignment horizontal="distributed" vertical="center"/>
    </xf>
    <xf numFmtId="185" fontId="0" fillId="33" borderId="23" xfId="48" applyNumberFormat="1" applyFont="1" applyFill="1" applyBorder="1" applyAlignment="1">
      <alignment horizontal="center"/>
    </xf>
    <xf numFmtId="185" fontId="0" fillId="33" borderId="24" xfId="48" applyNumberFormat="1" applyFont="1" applyFill="1" applyBorder="1" applyAlignment="1">
      <alignment horizontal="center"/>
    </xf>
    <xf numFmtId="185" fontId="0" fillId="33" borderId="25" xfId="48" applyNumberFormat="1" applyFont="1" applyFill="1" applyBorder="1" applyAlignment="1">
      <alignment horizontal="distributed"/>
    </xf>
    <xf numFmtId="185" fontId="23" fillId="33" borderId="26" xfId="48" applyNumberFormat="1" applyFont="1" applyFill="1" applyBorder="1" applyAlignment="1" applyProtection="1">
      <alignment/>
      <protection/>
    </xf>
    <xf numFmtId="185" fontId="23" fillId="33" borderId="26" xfId="48" applyNumberFormat="1" applyFont="1" applyFill="1" applyBorder="1" applyAlignment="1">
      <alignment/>
    </xf>
    <xf numFmtId="185" fontId="1" fillId="33" borderId="27" xfId="48" applyNumberFormat="1" applyFont="1" applyFill="1" applyBorder="1" applyAlignment="1">
      <alignment/>
    </xf>
    <xf numFmtId="185" fontId="0" fillId="33" borderId="19" xfId="48" applyNumberFormat="1" applyFont="1" applyFill="1" applyBorder="1" applyAlignment="1">
      <alignment horizontal="centerContinuous"/>
    </xf>
    <xf numFmtId="185" fontId="10" fillId="33" borderId="28" xfId="48" applyNumberFormat="1" applyFont="1" applyFill="1" applyBorder="1" applyAlignment="1">
      <alignment horizontal="centerContinuous"/>
    </xf>
    <xf numFmtId="185" fontId="10" fillId="33" borderId="17" xfId="48" applyNumberFormat="1" applyFont="1" applyFill="1" applyBorder="1" applyAlignment="1">
      <alignment horizontal="center"/>
    </xf>
    <xf numFmtId="185" fontId="10" fillId="33" borderId="29" xfId="48" applyNumberFormat="1" applyFont="1" applyFill="1" applyBorder="1" applyAlignment="1">
      <alignment horizontal="centerContinuous"/>
    </xf>
    <xf numFmtId="185" fontId="1" fillId="33" borderId="18" xfId="48" applyNumberFormat="1" applyFont="1" applyFill="1" applyBorder="1" applyAlignment="1">
      <alignment horizontal="centerContinuous" vertical="center"/>
    </xf>
    <xf numFmtId="185" fontId="1" fillId="33" borderId="28" xfId="48" applyNumberFormat="1" applyFont="1" applyFill="1" applyBorder="1" applyAlignment="1">
      <alignment horizontal="centerContinuous" vertical="center"/>
    </xf>
    <xf numFmtId="185" fontId="1" fillId="33" borderId="15" xfId="48" applyNumberFormat="1" applyFont="1" applyFill="1" applyBorder="1" applyAlignment="1">
      <alignment horizontal="centerContinuous" vertical="center"/>
    </xf>
    <xf numFmtId="185" fontId="1" fillId="33" borderId="20" xfId="48" applyNumberFormat="1" applyFont="1" applyFill="1" applyBorder="1" applyAlignment="1">
      <alignment/>
    </xf>
    <xf numFmtId="185" fontId="0" fillId="33" borderId="15" xfId="48" applyNumberFormat="1" applyFont="1" applyFill="1" applyBorder="1" applyAlignment="1">
      <alignment horizontal="centerContinuous" vertical="center"/>
    </xf>
    <xf numFmtId="185" fontId="15" fillId="33" borderId="30" xfId="48" applyNumberFormat="1" applyFont="1" applyFill="1" applyBorder="1" applyAlignment="1">
      <alignment horizontal="distributed"/>
    </xf>
    <xf numFmtId="185" fontId="0" fillId="33" borderId="31" xfId="48" applyNumberFormat="1" applyFont="1" applyFill="1" applyBorder="1" applyAlignment="1">
      <alignment horizontal="distributed"/>
    </xf>
    <xf numFmtId="185" fontId="23" fillId="33" borderId="32" xfId="48" applyNumberFormat="1" applyFont="1" applyFill="1" applyBorder="1" applyAlignment="1">
      <alignment/>
    </xf>
    <xf numFmtId="185" fontId="23" fillId="33" borderId="32" xfId="48" applyNumberFormat="1" applyFont="1" applyFill="1" applyBorder="1" applyAlignment="1" applyProtection="1">
      <alignment/>
      <protection/>
    </xf>
    <xf numFmtId="185" fontId="0" fillId="33" borderId="33" xfId="48" applyNumberFormat="1" applyFont="1" applyFill="1" applyBorder="1" applyAlignment="1">
      <alignment horizontal="distributed"/>
    </xf>
    <xf numFmtId="185" fontId="0" fillId="33" borderId="29" xfId="48" applyNumberFormat="1" applyFont="1" applyFill="1" applyBorder="1" applyAlignment="1">
      <alignment horizontal="centerContinuous" vertical="center"/>
    </xf>
    <xf numFmtId="185" fontId="0" fillId="33" borderId="34" xfId="48" applyNumberFormat="1" applyFont="1" applyFill="1" applyBorder="1" applyAlignment="1">
      <alignment horizontal="center"/>
    </xf>
    <xf numFmtId="185" fontId="6" fillId="33" borderId="35" xfId="48" applyNumberFormat="1" applyFont="1" applyFill="1" applyBorder="1" applyAlignment="1">
      <alignment horizontal="center"/>
    </xf>
    <xf numFmtId="185" fontId="6" fillId="33" borderId="19" xfId="48" applyNumberFormat="1" applyFont="1" applyFill="1" applyBorder="1" applyAlignment="1">
      <alignment horizontal="center"/>
    </xf>
    <xf numFmtId="185" fontId="6" fillId="33" borderId="36" xfId="48" applyNumberFormat="1" applyFont="1" applyFill="1" applyBorder="1" applyAlignment="1">
      <alignment horizontal="center"/>
    </xf>
    <xf numFmtId="185" fontId="15" fillId="33" borderId="33" xfId="48" applyNumberFormat="1" applyFont="1" applyFill="1" applyBorder="1" applyAlignment="1">
      <alignment horizontal="distributed"/>
    </xf>
    <xf numFmtId="185" fontId="0" fillId="33" borderId="37" xfId="48" applyNumberFormat="1" applyFont="1" applyFill="1" applyBorder="1" applyAlignment="1">
      <alignment horizontal="center"/>
    </xf>
    <xf numFmtId="185" fontId="23" fillId="33" borderId="38" xfId="48" applyNumberFormat="1" applyFont="1" applyFill="1" applyBorder="1" applyAlignment="1">
      <alignment/>
    </xf>
    <xf numFmtId="185" fontId="1" fillId="33" borderId="39" xfId="48" applyNumberFormat="1" applyFont="1" applyFill="1" applyBorder="1" applyAlignment="1">
      <alignment/>
    </xf>
    <xf numFmtId="185" fontId="0" fillId="33" borderId="16" xfId="48" applyNumberFormat="1" applyFont="1" applyFill="1" applyBorder="1" applyAlignment="1">
      <alignment horizontal="centerContinuous"/>
    </xf>
    <xf numFmtId="185" fontId="8" fillId="33" borderId="12" xfId="48" applyNumberFormat="1" applyFont="1" applyFill="1" applyBorder="1" applyAlignment="1">
      <alignment horizontal="centerContinuous" vertical="center"/>
    </xf>
    <xf numFmtId="185" fontId="10" fillId="33" borderId="40" xfId="48" applyNumberFormat="1" applyFont="1" applyFill="1" applyBorder="1" applyAlignment="1">
      <alignment horizontal="centerContinuous"/>
    </xf>
    <xf numFmtId="185" fontId="8" fillId="33" borderId="0" xfId="48" applyNumberFormat="1" applyFont="1" applyFill="1" applyBorder="1" applyAlignment="1">
      <alignment horizontal="centerContinuous" vertical="center"/>
    </xf>
    <xf numFmtId="185" fontId="10" fillId="33" borderId="0" xfId="48" applyNumberFormat="1" applyFont="1" applyFill="1" applyBorder="1" applyAlignment="1">
      <alignment horizontal="centerContinuous"/>
    </xf>
    <xf numFmtId="185" fontId="6" fillId="33" borderId="41" xfId="48" applyNumberFormat="1" applyFont="1" applyFill="1" applyBorder="1" applyAlignment="1">
      <alignment horizontal="center"/>
    </xf>
    <xf numFmtId="185" fontId="0" fillId="33" borderId="42" xfId="48" applyNumberFormat="1" applyFont="1" applyFill="1" applyBorder="1" applyAlignment="1">
      <alignment horizontal="centerContinuous" vertical="center"/>
    </xf>
    <xf numFmtId="185" fontId="6" fillId="33" borderId="43" xfId="48" applyNumberFormat="1" applyFont="1" applyFill="1" applyBorder="1" applyAlignment="1">
      <alignment horizontal="center"/>
    </xf>
    <xf numFmtId="185" fontId="0" fillId="33" borderId="0" xfId="48" applyNumberFormat="1" applyFont="1" applyFill="1" applyAlignment="1">
      <alignment/>
    </xf>
    <xf numFmtId="185" fontId="5" fillId="33" borderId="28" xfId="0" applyNumberFormat="1" applyFont="1" applyFill="1" applyBorder="1" applyAlignment="1">
      <alignment horizontal="centerContinuous" vertical="center"/>
    </xf>
    <xf numFmtId="185" fontId="18" fillId="33" borderId="15" xfId="0" applyNumberFormat="1" applyFont="1" applyFill="1" applyBorder="1" applyAlignment="1">
      <alignment horizontal="centerContinuous" vertical="center"/>
    </xf>
    <xf numFmtId="185" fontId="5" fillId="33" borderId="29" xfId="0" applyNumberFormat="1" applyFont="1" applyFill="1" applyBorder="1" applyAlignment="1">
      <alignment horizontal="centerContinuous" vertical="center"/>
    </xf>
    <xf numFmtId="185" fontId="6" fillId="33" borderId="15" xfId="0" applyNumberFormat="1" applyFont="1" applyFill="1" applyBorder="1" applyAlignment="1">
      <alignment horizontal="centerContinuous" vertical="center"/>
    </xf>
    <xf numFmtId="185" fontId="18" fillId="33" borderId="17" xfId="0" applyNumberFormat="1" applyFont="1" applyFill="1" applyBorder="1" applyAlignment="1">
      <alignment horizontal="centerContinuous" vertical="center"/>
    </xf>
    <xf numFmtId="185" fontId="18" fillId="33" borderId="16" xfId="0" applyNumberFormat="1" applyFont="1" applyFill="1" applyBorder="1" applyAlignment="1">
      <alignment horizontal="centerContinuous" vertical="center"/>
    </xf>
    <xf numFmtId="185" fontId="18" fillId="33" borderId="0" xfId="0" applyNumberFormat="1" applyFont="1" applyFill="1" applyAlignment="1">
      <alignment horizontal="center" vertical="center"/>
    </xf>
    <xf numFmtId="185" fontId="1" fillId="33" borderId="44" xfId="0" applyNumberFormat="1" applyFont="1" applyFill="1" applyBorder="1" applyAlignment="1">
      <alignment/>
    </xf>
    <xf numFmtId="185" fontId="0" fillId="33" borderId="39" xfId="0" applyNumberFormat="1" applyFill="1" applyBorder="1" applyAlignment="1">
      <alignment/>
    </xf>
    <xf numFmtId="185" fontId="22" fillId="33" borderId="0" xfId="48" applyNumberFormat="1" applyFont="1" applyFill="1" applyAlignment="1">
      <alignment/>
    </xf>
    <xf numFmtId="185" fontId="5" fillId="33" borderId="0" xfId="48" applyNumberFormat="1" applyFont="1" applyFill="1" applyAlignment="1">
      <alignment vertical="center"/>
    </xf>
    <xf numFmtId="185" fontId="0" fillId="33" borderId="0" xfId="48" applyNumberFormat="1" applyFont="1" applyFill="1" applyAlignment="1">
      <alignment vertical="center"/>
    </xf>
    <xf numFmtId="185" fontId="0" fillId="33" borderId="0" xfId="0" applyNumberFormat="1" applyFill="1" applyBorder="1" applyAlignment="1">
      <alignment/>
    </xf>
    <xf numFmtId="185" fontId="0" fillId="33" borderId="0" xfId="0" applyNumberFormat="1" applyFont="1" applyFill="1" applyBorder="1" applyAlignment="1">
      <alignment/>
    </xf>
    <xf numFmtId="185" fontId="21" fillId="33" borderId="0" xfId="48" applyNumberFormat="1" applyFont="1" applyFill="1" applyAlignment="1">
      <alignment vertical="center"/>
    </xf>
    <xf numFmtId="185" fontId="20" fillId="33" borderId="0" xfId="48" applyNumberFormat="1" applyFont="1" applyFill="1" applyAlignment="1">
      <alignment horizontal="right" vertical="top"/>
    </xf>
    <xf numFmtId="185" fontId="14" fillId="33" borderId="0" xfId="48" applyNumberFormat="1" applyFont="1" applyFill="1" applyAlignment="1">
      <alignment vertical="top"/>
    </xf>
    <xf numFmtId="185" fontId="6" fillId="33" borderId="28" xfId="0" applyNumberFormat="1" applyFont="1" applyFill="1" applyBorder="1" applyAlignment="1">
      <alignment horizontal="center" vertical="center"/>
    </xf>
    <xf numFmtId="185" fontId="0" fillId="33" borderId="15" xfId="0" applyNumberFormat="1" applyFont="1" applyFill="1" applyBorder="1" applyAlignment="1">
      <alignment horizontal="centerContinuous" vertical="center"/>
    </xf>
    <xf numFmtId="185" fontId="0" fillId="33" borderId="17" xfId="0" applyNumberFormat="1" applyFont="1" applyFill="1" applyBorder="1" applyAlignment="1">
      <alignment horizontal="centerContinuous" vertical="center"/>
    </xf>
    <xf numFmtId="185" fontId="0" fillId="33" borderId="45" xfId="0" applyNumberFormat="1" applyFont="1" applyFill="1" applyBorder="1" applyAlignment="1">
      <alignment horizontal="centerContinuous" vertical="center"/>
    </xf>
    <xf numFmtId="185" fontId="0" fillId="33" borderId="16" xfId="0" applyNumberFormat="1" applyFont="1" applyFill="1" applyBorder="1" applyAlignment="1">
      <alignment horizontal="centerContinuous" vertical="center"/>
    </xf>
    <xf numFmtId="185" fontId="0" fillId="33" borderId="0" xfId="0" applyNumberFormat="1" applyFill="1" applyAlignment="1">
      <alignment horizontal="center" vertical="center"/>
    </xf>
    <xf numFmtId="185" fontId="6" fillId="33" borderId="46" xfId="0" applyNumberFormat="1" applyFont="1" applyFill="1" applyBorder="1" applyAlignment="1">
      <alignment horizontal="center" vertical="center"/>
    </xf>
    <xf numFmtId="185" fontId="6" fillId="33" borderId="47" xfId="0" applyNumberFormat="1" applyFont="1" applyFill="1" applyBorder="1" applyAlignment="1">
      <alignment/>
    </xf>
    <xf numFmtId="185" fontId="25" fillId="33" borderId="48" xfId="0" applyNumberFormat="1" applyFont="1" applyFill="1" applyBorder="1" applyAlignment="1">
      <alignment/>
    </xf>
    <xf numFmtId="185" fontId="5" fillId="33" borderId="49" xfId="0" applyNumberFormat="1" applyFont="1" applyFill="1" applyBorder="1" applyAlignment="1">
      <alignment/>
    </xf>
    <xf numFmtId="185" fontId="5" fillId="33" borderId="50" xfId="0" applyNumberFormat="1" applyFont="1" applyFill="1" applyBorder="1" applyAlignment="1">
      <alignment/>
    </xf>
    <xf numFmtId="185" fontId="25" fillId="33" borderId="26" xfId="0" applyNumberFormat="1" applyFont="1" applyFill="1" applyBorder="1" applyAlignment="1">
      <alignment/>
    </xf>
    <xf numFmtId="185" fontId="5" fillId="33" borderId="51" xfId="0" applyNumberFormat="1" applyFont="1" applyFill="1" applyBorder="1" applyAlignment="1">
      <alignment/>
    </xf>
    <xf numFmtId="185" fontId="6" fillId="33" borderId="52" xfId="0" applyNumberFormat="1" applyFont="1" applyFill="1" applyBorder="1" applyAlignment="1">
      <alignment/>
    </xf>
    <xf numFmtId="185" fontId="25" fillId="33" borderId="53" xfId="0" applyNumberFormat="1" applyFont="1" applyFill="1" applyBorder="1" applyAlignment="1">
      <alignment/>
    </xf>
    <xf numFmtId="185" fontId="5" fillId="33" borderId="54" xfId="0" applyNumberFormat="1" applyFont="1" applyFill="1" applyBorder="1" applyAlignment="1">
      <alignment/>
    </xf>
    <xf numFmtId="185" fontId="5" fillId="33" borderId="55" xfId="0" applyNumberFormat="1" applyFont="1" applyFill="1" applyBorder="1" applyAlignment="1">
      <alignment/>
    </xf>
    <xf numFmtId="185" fontId="25" fillId="33" borderId="56" xfId="0" applyNumberFormat="1" applyFont="1" applyFill="1" applyBorder="1" applyAlignment="1">
      <alignment/>
    </xf>
    <xf numFmtId="185" fontId="5" fillId="33" borderId="57" xfId="0" applyNumberFormat="1" applyFont="1" applyFill="1" applyBorder="1" applyAlignment="1">
      <alignment/>
    </xf>
    <xf numFmtId="185" fontId="0" fillId="33" borderId="0" xfId="0" applyNumberFormat="1" applyFont="1" applyFill="1" applyAlignment="1">
      <alignment/>
    </xf>
    <xf numFmtId="185" fontId="27" fillId="33" borderId="49" xfId="0" applyNumberFormat="1" applyFont="1" applyFill="1" applyBorder="1" applyAlignment="1">
      <alignment/>
    </xf>
    <xf numFmtId="185" fontId="0" fillId="33" borderId="52" xfId="0" applyNumberFormat="1" applyFont="1" applyFill="1" applyBorder="1" applyAlignment="1">
      <alignment/>
    </xf>
    <xf numFmtId="185" fontId="5" fillId="33" borderId="58" xfId="0" applyNumberFormat="1" applyFont="1" applyFill="1" applyBorder="1" applyAlignment="1">
      <alignment/>
    </xf>
    <xf numFmtId="185" fontId="5" fillId="33" borderId="59" xfId="0" applyNumberFormat="1" applyFont="1" applyFill="1" applyBorder="1" applyAlignment="1">
      <alignment/>
    </xf>
    <xf numFmtId="185" fontId="6" fillId="33" borderId="60" xfId="0" applyNumberFormat="1" applyFont="1" applyFill="1" applyBorder="1" applyAlignment="1">
      <alignment horizontal="center"/>
    </xf>
    <xf numFmtId="185" fontId="25" fillId="33" borderId="61" xfId="0" applyNumberFormat="1" applyFont="1" applyFill="1" applyBorder="1" applyAlignment="1">
      <alignment/>
    </xf>
    <xf numFmtId="185" fontId="5" fillId="33" borderId="62" xfId="0" applyNumberFormat="1" applyFont="1" applyFill="1" applyBorder="1" applyAlignment="1">
      <alignment/>
    </xf>
    <xf numFmtId="185" fontId="5" fillId="33" borderId="63" xfId="0" applyNumberFormat="1" applyFont="1" applyFill="1" applyBorder="1" applyAlignment="1">
      <alignment/>
    </xf>
    <xf numFmtId="185" fontId="25" fillId="33" borderId="38" xfId="0" applyNumberFormat="1" applyFont="1" applyFill="1" applyBorder="1" applyAlignment="1">
      <alignment/>
    </xf>
    <xf numFmtId="185" fontId="5" fillId="33" borderId="64" xfId="0" applyNumberFormat="1" applyFont="1" applyFill="1" applyBorder="1" applyAlignment="1">
      <alignment/>
    </xf>
    <xf numFmtId="185" fontId="1" fillId="33" borderId="0" xfId="0" applyNumberFormat="1" applyFont="1" applyFill="1" applyBorder="1" applyAlignment="1">
      <alignment/>
    </xf>
    <xf numFmtId="185" fontId="0" fillId="0" borderId="25" xfId="48" applyNumberFormat="1" applyFont="1" applyFill="1" applyBorder="1" applyAlignment="1">
      <alignment horizontal="distributed"/>
    </xf>
    <xf numFmtId="185" fontId="23" fillId="0" borderId="26" xfId="48" applyNumberFormat="1" applyFont="1" applyFill="1" applyBorder="1" applyAlignment="1">
      <alignment/>
    </xf>
    <xf numFmtId="185" fontId="0" fillId="0" borderId="30" xfId="48" applyNumberFormat="1" applyFont="1" applyFill="1" applyBorder="1" applyAlignment="1">
      <alignment horizontal="distributed"/>
    </xf>
    <xf numFmtId="185" fontId="0" fillId="0" borderId="0" xfId="48" applyNumberFormat="1" applyFill="1" applyAlignment="1">
      <alignment/>
    </xf>
    <xf numFmtId="49" fontId="1" fillId="0" borderId="14" xfId="48" applyNumberFormat="1" applyFont="1" applyFill="1" applyBorder="1" applyAlignment="1">
      <alignment horizontal="center" vertical="center"/>
    </xf>
    <xf numFmtId="185" fontId="1" fillId="0" borderId="18" xfId="48" applyNumberFormat="1" applyFont="1" applyFill="1" applyBorder="1" applyAlignment="1">
      <alignment horizontal="centerContinuous" vertical="center"/>
    </xf>
    <xf numFmtId="185" fontId="0" fillId="0" borderId="19" xfId="48" applyNumberFormat="1" applyFont="1" applyFill="1" applyBorder="1" applyAlignment="1">
      <alignment horizontal="centerContinuous"/>
    </xf>
    <xf numFmtId="185" fontId="10" fillId="0" borderId="18" xfId="48" applyNumberFormat="1" applyFont="1" applyFill="1" applyBorder="1" applyAlignment="1" quotePrefix="1">
      <alignment horizontal="left"/>
    </xf>
    <xf numFmtId="185" fontId="1" fillId="0" borderId="19" xfId="48" applyNumberFormat="1" applyFont="1" applyFill="1" applyBorder="1" applyAlignment="1">
      <alignment/>
    </xf>
    <xf numFmtId="185" fontId="10" fillId="0" borderId="10" xfId="48" applyNumberFormat="1" applyFont="1" applyFill="1" applyBorder="1" applyAlignment="1" quotePrefix="1">
      <alignment horizontal="center"/>
    </xf>
    <xf numFmtId="185" fontId="1" fillId="0" borderId="11" xfId="48" applyNumberFormat="1" applyFont="1" applyFill="1" applyBorder="1" applyAlignment="1">
      <alignment/>
    </xf>
    <xf numFmtId="185" fontId="0" fillId="0" borderId="0" xfId="0" applyNumberFormat="1" applyFill="1" applyAlignment="1">
      <alignment/>
    </xf>
    <xf numFmtId="185" fontId="1" fillId="0" borderId="28" xfId="48" applyNumberFormat="1" applyFont="1" applyFill="1" applyBorder="1" applyAlignment="1">
      <alignment horizontal="centerContinuous" vertical="center"/>
    </xf>
    <xf numFmtId="185" fontId="0" fillId="0" borderId="15" xfId="48" applyNumberFormat="1" applyFont="1" applyFill="1" applyBorder="1" applyAlignment="1">
      <alignment horizontal="centerContinuous" vertical="center"/>
    </xf>
    <xf numFmtId="185" fontId="0" fillId="0" borderId="16" xfId="48" applyNumberFormat="1" applyFont="1" applyFill="1" applyBorder="1" applyAlignment="1">
      <alignment horizontal="centerContinuous" vertical="center"/>
    </xf>
    <xf numFmtId="185" fontId="1" fillId="0" borderId="15" xfId="48" applyNumberFormat="1" applyFont="1" applyFill="1" applyBorder="1" applyAlignment="1">
      <alignment horizontal="centerContinuous" vertical="center"/>
    </xf>
    <xf numFmtId="185" fontId="0" fillId="0" borderId="23" xfId="48" applyNumberFormat="1" applyFont="1" applyFill="1" applyBorder="1" applyAlignment="1">
      <alignment horizontal="center"/>
    </xf>
    <xf numFmtId="185" fontId="0" fillId="0" borderId="24" xfId="48" applyNumberFormat="1" applyFont="1" applyFill="1" applyBorder="1" applyAlignment="1">
      <alignment horizontal="center"/>
    </xf>
    <xf numFmtId="185" fontId="0" fillId="0" borderId="34" xfId="48" applyNumberFormat="1" applyFont="1" applyFill="1" applyBorder="1" applyAlignment="1">
      <alignment horizontal="center"/>
    </xf>
    <xf numFmtId="185" fontId="0" fillId="0" borderId="0" xfId="48" applyNumberFormat="1" applyFont="1" applyFill="1" applyAlignment="1">
      <alignment/>
    </xf>
    <xf numFmtId="185" fontId="1" fillId="0" borderId="27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/>
    </xf>
    <xf numFmtId="185" fontId="0" fillId="0" borderId="0" xfId="48" applyNumberFormat="1" applyFill="1" applyBorder="1" applyAlignment="1">
      <alignment/>
    </xf>
    <xf numFmtId="185" fontId="0" fillId="0" borderId="30" xfId="48" applyNumberFormat="1" applyFont="1" applyFill="1" applyBorder="1" applyAlignment="1">
      <alignment/>
    </xf>
    <xf numFmtId="185" fontId="0" fillId="0" borderId="65" xfId="48" applyNumberFormat="1" applyFont="1" applyFill="1" applyBorder="1" applyAlignment="1">
      <alignment horizontal="center"/>
    </xf>
    <xf numFmtId="185" fontId="1" fillId="0" borderId="13" xfId="48" applyNumberFormat="1" applyFont="1" applyFill="1" applyBorder="1" applyAlignment="1">
      <alignment/>
    </xf>
    <xf numFmtId="38" fontId="0" fillId="0" borderId="0" xfId="48" applyFill="1" applyAlignment="1">
      <alignment/>
    </xf>
    <xf numFmtId="185" fontId="23" fillId="0" borderId="26" xfId="48" applyNumberFormat="1" applyFont="1" applyFill="1" applyBorder="1" applyAlignment="1" applyProtection="1">
      <alignment/>
      <protection/>
    </xf>
    <xf numFmtId="185" fontId="0" fillId="0" borderId="25" xfId="48" applyNumberFormat="1" applyFont="1" applyFill="1" applyBorder="1" applyAlignment="1">
      <alignment/>
    </xf>
    <xf numFmtId="185" fontId="1" fillId="0" borderId="0" xfId="48" applyNumberFormat="1" applyFont="1" applyFill="1" applyAlignment="1" quotePrefix="1">
      <alignment horizontal="center" vertical="center"/>
    </xf>
    <xf numFmtId="9" fontId="0" fillId="0" borderId="0" xfId="42" applyFont="1" applyFill="1" applyAlignment="1">
      <alignment/>
    </xf>
    <xf numFmtId="38" fontId="0" fillId="0" borderId="0" xfId="48" applyFill="1" applyBorder="1" applyAlignment="1">
      <alignment/>
    </xf>
    <xf numFmtId="185" fontId="0" fillId="0" borderId="0" xfId="48" applyNumberFormat="1" applyFont="1" applyFill="1" applyAlignment="1">
      <alignment/>
    </xf>
    <xf numFmtId="185" fontId="0" fillId="0" borderId="25" xfId="48" applyNumberFormat="1" applyFont="1" applyFill="1" applyBorder="1" applyAlignment="1">
      <alignment horizontal="distributed" shrinkToFit="1"/>
    </xf>
    <xf numFmtId="185" fontId="31" fillId="0" borderId="25" xfId="48" applyNumberFormat="1" applyFont="1" applyFill="1" applyBorder="1" applyAlignment="1">
      <alignment/>
    </xf>
    <xf numFmtId="185" fontId="23" fillId="0" borderId="66" xfId="48" applyNumberFormat="1" applyFont="1" applyFill="1" applyBorder="1" applyAlignment="1">
      <alignment/>
    </xf>
    <xf numFmtId="185" fontId="0" fillId="34" borderId="30" xfId="48" applyNumberFormat="1" applyFont="1" applyFill="1" applyBorder="1" applyAlignment="1">
      <alignment horizontal="distributed"/>
    </xf>
    <xf numFmtId="185" fontId="0" fillId="0" borderId="30" xfId="48" applyNumberFormat="1" applyFont="1" applyFill="1" applyBorder="1" applyAlignment="1">
      <alignment horizontal="distributed"/>
    </xf>
    <xf numFmtId="185" fontId="0" fillId="0" borderId="25" xfId="48" applyNumberFormat="1" applyFont="1" applyFill="1" applyBorder="1" applyAlignment="1">
      <alignment horizontal="distributed"/>
    </xf>
    <xf numFmtId="185" fontId="10" fillId="34" borderId="28" xfId="48" applyNumberFormat="1" applyFont="1" applyFill="1" applyBorder="1" applyAlignment="1">
      <alignment horizontal="centerContinuous"/>
    </xf>
    <xf numFmtId="185" fontId="10" fillId="34" borderId="15" xfId="48" applyNumberFormat="1" applyFont="1" applyFill="1" applyBorder="1" applyAlignment="1">
      <alignment horizontal="centerContinuous"/>
    </xf>
    <xf numFmtId="185" fontId="9" fillId="34" borderId="15" xfId="48" applyNumberFormat="1" applyFont="1" applyFill="1" applyBorder="1" applyAlignment="1">
      <alignment horizontal="centerContinuous"/>
    </xf>
    <xf numFmtId="185" fontId="1" fillId="34" borderId="17" xfId="48" applyNumberFormat="1" applyFont="1" applyFill="1" applyBorder="1" applyAlignment="1">
      <alignment horizontal="centerContinuous"/>
    </xf>
    <xf numFmtId="185" fontId="10" fillId="34" borderId="29" xfId="48" applyNumberFormat="1" applyFont="1" applyFill="1" applyBorder="1" applyAlignment="1" quotePrefix="1">
      <alignment horizontal="centerContinuous"/>
    </xf>
    <xf numFmtId="185" fontId="7" fillId="34" borderId="15" xfId="48" applyNumberFormat="1" applyFont="1" applyFill="1" applyBorder="1" applyAlignment="1" quotePrefix="1">
      <alignment horizontal="centerContinuous"/>
    </xf>
    <xf numFmtId="185" fontId="7" fillId="34" borderId="17" xfId="48" applyNumberFormat="1" applyFont="1" applyFill="1" applyBorder="1" applyAlignment="1" quotePrefix="1">
      <alignment horizontal="centerContinuous"/>
    </xf>
    <xf numFmtId="185" fontId="10" fillId="34" borderId="17" xfId="48" applyNumberFormat="1" applyFont="1" applyFill="1" applyBorder="1" applyAlignment="1">
      <alignment horizontal="center"/>
    </xf>
    <xf numFmtId="185" fontId="10" fillId="34" borderId="29" xfId="48" applyNumberFormat="1" applyFont="1" applyFill="1" applyBorder="1" applyAlignment="1">
      <alignment horizontal="centerContinuous"/>
    </xf>
    <xf numFmtId="185" fontId="0" fillId="34" borderId="16" xfId="48" applyNumberFormat="1" applyFont="1" applyFill="1" applyBorder="1" applyAlignment="1">
      <alignment horizontal="centerContinuous"/>
    </xf>
    <xf numFmtId="0" fontId="0" fillId="34" borderId="0" xfId="0" applyFill="1" applyAlignment="1">
      <alignment/>
    </xf>
    <xf numFmtId="185" fontId="5" fillId="34" borderId="0" xfId="48" applyNumberFormat="1" applyFont="1" applyFill="1" applyAlignment="1">
      <alignment/>
    </xf>
    <xf numFmtId="185" fontId="0" fillId="34" borderId="0" xfId="48" applyNumberFormat="1" applyFill="1" applyAlignment="1">
      <alignment vertical="center"/>
    </xf>
    <xf numFmtId="185" fontId="8" fillId="34" borderId="12" xfId="48" applyNumberFormat="1" applyFont="1" applyFill="1" applyBorder="1" applyAlignment="1">
      <alignment horizontal="centerContinuous" vertical="center"/>
    </xf>
    <xf numFmtId="185" fontId="6" fillId="34" borderId="12" xfId="48" applyNumberFormat="1" applyFont="1" applyFill="1" applyBorder="1" applyAlignment="1">
      <alignment horizontal="centerContinuous" vertical="center"/>
    </xf>
    <xf numFmtId="185" fontId="8" fillId="34" borderId="12" xfId="48" applyNumberFormat="1" applyFont="1" applyFill="1" applyBorder="1" applyAlignment="1">
      <alignment horizontal="center" vertical="center"/>
    </xf>
    <xf numFmtId="185" fontId="4" fillId="34" borderId="20" xfId="48" applyNumberFormat="1" applyFont="1" applyFill="1" applyBorder="1" applyAlignment="1">
      <alignment horizontal="centerContinuous" vertical="center"/>
    </xf>
    <xf numFmtId="185" fontId="1" fillId="34" borderId="20" xfId="48" applyNumberFormat="1" applyFont="1" applyFill="1" applyBorder="1" applyAlignment="1">
      <alignment/>
    </xf>
    <xf numFmtId="185" fontId="0" fillId="34" borderId="13" xfId="48" applyNumberFormat="1" applyFill="1" applyBorder="1" applyAlignment="1">
      <alignment/>
    </xf>
    <xf numFmtId="185" fontId="16" fillId="34" borderId="0" xfId="48" applyNumberFormat="1" applyFont="1" applyFill="1" applyAlignment="1">
      <alignment horizontal="left"/>
    </xf>
    <xf numFmtId="185" fontId="0" fillId="34" borderId="0" xfId="48" applyNumberFormat="1" applyFill="1" applyAlignment="1">
      <alignment/>
    </xf>
    <xf numFmtId="185" fontId="0" fillId="34" borderId="0" xfId="48" applyNumberFormat="1" applyFont="1" applyFill="1" applyAlignment="1" quotePrefix="1">
      <alignment horizontal="center" vertical="center"/>
    </xf>
    <xf numFmtId="49" fontId="1" fillId="34" borderId="14" xfId="48" applyNumberFormat="1" applyFont="1" applyFill="1" applyBorder="1" applyAlignment="1">
      <alignment horizontal="center" vertical="center"/>
    </xf>
    <xf numFmtId="185" fontId="1" fillId="34" borderId="18" xfId="48" applyNumberFormat="1" applyFont="1" applyFill="1" applyBorder="1" applyAlignment="1">
      <alignment horizontal="centerContinuous" vertical="center"/>
    </xf>
    <xf numFmtId="185" fontId="0" fillId="34" borderId="19" xfId="48" applyNumberFormat="1" applyFont="1" applyFill="1" applyBorder="1" applyAlignment="1">
      <alignment horizontal="centerContinuous"/>
    </xf>
    <xf numFmtId="185" fontId="10" fillId="34" borderId="18" xfId="48" applyNumberFormat="1" applyFont="1" applyFill="1" applyBorder="1" applyAlignment="1" quotePrefix="1">
      <alignment horizontal="left"/>
    </xf>
    <xf numFmtId="185" fontId="1" fillId="34" borderId="19" xfId="48" applyNumberFormat="1" applyFont="1" applyFill="1" applyBorder="1" applyAlignment="1">
      <alignment/>
    </xf>
    <xf numFmtId="185" fontId="10" fillId="34" borderId="10" xfId="48" applyNumberFormat="1" applyFont="1" applyFill="1" applyBorder="1" applyAlignment="1" quotePrefix="1">
      <alignment horizontal="center"/>
    </xf>
    <xf numFmtId="185" fontId="1" fillId="34" borderId="11" xfId="48" applyNumberFormat="1" applyFont="1" applyFill="1" applyBorder="1" applyAlignment="1">
      <alignment/>
    </xf>
    <xf numFmtId="185" fontId="0" fillId="34" borderId="0" xfId="0" applyNumberFormat="1" applyFill="1" applyAlignment="1">
      <alignment/>
    </xf>
    <xf numFmtId="185" fontId="15" fillId="34" borderId="10" xfId="48" applyNumberFormat="1" applyFont="1" applyFill="1" applyBorder="1" applyAlignment="1">
      <alignment horizontal="center"/>
    </xf>
    <xf numFmtId="185" fontId="1" fillId="34" borderId="28" xfId="48" applyNumberFormat="1" applyFont="1" applyFill="1" applyBorder="1" applyAlignment="1">
      <alignment horizontal="centerContinuous" vertical="center"/>
    </xf>
    <xf numFmtId="185" fontId="0" fillId="34" borderId="15" xfId="48" applyNumberFormat="1" applyFont="1" applyFill="1" applyBorder="1" applyAlignment="1">
      <alignment horizontal="centerContinuous" vertical="center"/>
    </xf>
    <xf numFmtId="185" fontId="0" fillId="34" borderId="16" xfId="48" applyNumberFormat="1" applyFont="1" applyFill="1" applyBorder="1" applyAlignment="1">
      <alignment horizontal="centerContinuous" vertical="center"/>
    </xf>
    <xf numFmtId="185" fontId="1" fillId="34" borderId="15" xfId="48" applyNumberFormat="1" applyFont="1" applyFill="1" applyBorder="1" applyAlignment="1">
      <alignment horizontal="centerContinuous" vertical="center"/>
    </xf>
    <xf numFmtId="185" fontId="0" fillId="34" borderId="23" xfId="48" applyNumberFormat="1" applyFont="1" applyFill="1" applyBorder="1" applyAlignment="1">
      <alignment horizontal="center"/>
    </xf>
    <xf numFmtId="185" fontId="0" fillId="34" borderId="24" xfId="48" applyNumberFormat="1" applyFont="1" applyFill="1" applyBorder="1" applyAlignment="1">
      <alignment horizontal="center"/>
    </xf>
    <xf numFmtId="185" fontId="0" fillId="34" borderId="34" xfId="48" applyNumberFormat="1" applyFont="1" applyFill="1" applyBorder="1" applyAlignment="1">
      <alignment horizontal="center"/>
    </xf>
    <xf numFmtId="185" fontId="0" fillId="34" borderId="25" xfId="48" applyNumberFormat="1" applyFont="1" applyFill="1" applyBorder="1" applyAlignment="1">
      <alignment horizontal="distributed"/>
    </xf>
    <xf numFmtId="185" fontId="1" fillId="34" borderId="57" xfId="48" applyNumberFormat="1" applyFont="1" applyFill="1" applyBorder="1" applyAlignment="1">
      <alignment horizontal="right"/>
    </xf>
    <xf numFmtId="185" fontId="0" fillId="34" borderId="26" xfId="48" applyNumberFormat="1" applyFont="1" applyFill="1" applyBorder="1" applyAlignment="1">
      <alignment/>
    </xf>
    <xf numFmtId="185" fontId="1" fillId="34" borderId="27" xfId="48" applyNumberFormat="1" applyFont="1" applyFill="1" applyBorder="1" applyAlignment="1">
      <alignment/>
    </xf>
    <xf numFmtId="185" fontId="0" fillId="34" borderId="47" xfId="48" applyNumberFormat="1" applyFont="1" applyFill="1" applyBorder="1" applyAlignment="1">
      <alignment horizontal="distributed"/>
    </xf>
    <xf numFmtId="185" fontId="0" fillId="34" borderId="26" xfId="48" applyNumberFormat="1" applyFont="1" applyFill="1" applyBorder="1" applyAlignment="1" applyProtection="1">
      <alignment/>
      <protection/>
    </xf>
    <xf numFmtId="185" fontId="0" fillId="34" borderId="67" xfId="48" applyNumberFormat="1" applyFont="1" applyFill="1" applyBorder="1" applyAlignment="1">
      <alignment/>
    </xf>
    <xf numFmtId="0" fontId="0" fillId="34" borderId="68" xfId="0" applyFill="1" applyBorder="1" applyAlignment="1">
      <alignment vertical="top" shrinkToFit="1"/>
    </xf>
    <xf numFmtId="185" fontId="0" fillId="34" borderId="69" xfId="48" applyNumberFormat="1" applyFont="1" applyFill="1" applyBorder="1" applyAlignment="1">
      <alignment/>
    </xf>
    <xf numFmtId="185" fontId="1" fillId="34" borderId="70" xfId="48" applyNumberFormat="1" applyFont="1" applyFill="1" applyBorder="1" applyAlignment="1">
      <alignment/>
    </xf>
    <xf numFmtId="185" fontId="0" fillId="34" borderId="33" xfId="48" applyNumberFormat="1" applyFont="1" applyFill="1" applyBorder="1" applyAlignment="1">
      <alignment horizontal="distributed"/>
    </xf>
    <xf numFmtId="185" fontId="23" fillId="34" borderId="32" xfId="48" applyNumberFormat="1" applyFont="1" applyFill="1" applyBorder="1" applyAlignment="1">
      <alignment/>
    </xf>
    <xf numFmtId="185" fontId="0" fillId="34" borderId="0" xfId="48" applyNumberFormat="1" applyFont="1" applyFill="1" applyBorder="1" applyAlignment="1">
      <alignment horizontal="distributed"/>
    </xf>
    <xf numFmtId="185" fontId="23" fillId="34" borderId="67" xfId="48" applyNumberFormat="1" applyFont="1" applyFill="1" applyBorder="1" applyAlignment="1">
      <alignment/>
    </xf>
    <xf numFmtId="185" fontId="0" fillId="34" borderId="31" xfId="48" applyNumberFormat="1" applyFont="1" applyFill="1" applyBorder="1" applyAlignment="1">
      <alignment horizontal="center"/>
    </xf>
    <xf numFmtId="185" fontId="1" fillId="34" borderId="71" xfId="48" applyNumberFormat="1" applyFont="1" applyFill="1" applyBorder="1" applyAlignment="1">
      <alignment/>
    </xf>
    <xf numFmtId="185" fontId="0" fillId="34" borderId="60" xfId="48" applyNumberFormat="1" applyFont="1" applyFill="1" applyBorder="1" applyAlignment="1">
      <alignment horizontal="center"/>
    </xf>
    <xf numFmtId="185" fontId="0" fillId="34" borderId="61" xfId="48" applyNumberFormat="1" applyFont="1" applyFill="1" applyBorder="1" applyAlignment="1">
      <alignment/>
    </xf>
    <xf numFmtId="185" fontId="1" fillId="34" borderId="39" xfId="48" applyNumberFormat="1" applyFont="1" applyFill="1" applyBorder="1" applyAlignment="1">
      <alignment/>
    </xf>
    <xf numFmtId="185" fontId="0" fillId="34" borderId="72" xfId="48" applyNumberFormat="1" applyFont="1" applyFill="1" applyBorder="1" applyAlignment="1">
      <alignment horizontal="centerContinuous"/>
    </xf>
    <xf numFmtId="185" fontId="0" fillId="34" borderId="38" xfId="48" applyNumberFormat="1" applyFont="1" applyFill="1" applyBorder="1" applyAlignment="1">
      <alignment/>
    </xf>
    <xf numFmtId="185" fontId="0" fillId="34" borderId="73" xfId="48" applyNumberFormat="1" applyFont="1" applyFill="1" applyBorder="1" applyAlignment="1">
      <alignment horizontal="centerContinuous"/>
    </xf>
    <xf numFmtId="185" fontId="26" fillId="34" borderId="64" xfId="48" applyNumberFormat="1" applyFont="1" applyFill="1" applyBorder="1" applyAlignment="1">
      <alignment/>
    </xf>
    <xf numFmtId="185" fontId="0" fillId="34" borderId="0" xfId="48" applyNumberFormat="1" applyFont="1" applyFill="1" applyBorder="1" applyAlignment="1">
      <alignment horizontal="center"/>
    </xf>
    <xf numFmtId="185" fontId="0" fillId="34" borderId="0" xfId="48" applyNumberFormat="1" applyFont="1" applyFill="1" applyBorder="1" applyAlignment="1">
      <alignment/>
    </xf>
    <xf numFmtId="185" fontId="1" fillId="34" borderId="0" xfId="48" applyNumberFormat="1" applyFont="1" applyFill="1" applyBorder="1" applyAlignment="1">
      <alignment/>
    </xf>
    <xf numFmtId="185" fontId="0" fillId="34" borderId="0" xfId="48" applyNumberFormat="1" applyFont="1" applyFill="1" applyBorder="1" applyAlignment="1">
      <alignment horizontal="centerContinuous"/>
    </xf>
    <xf numFmtId="185" fontId="15" fillId="34" borderId="0" xfId="48" applyNumberFormat="1" applyFont="1" applyFill="1" applyBorder="1" applyAlignment="1">
      <alignment horizontal="center"/>
    </xf>
    <xf numFmtId="185" fontId="0" fillId="34" borderId="0" xfId="48" applyNumberFormat="1" applyFill="1" applyBorder="1" applyAlignment="1">
      <alignment/>
    </xf>
    <xf numFmtId="185" fontId="14" fillId="34" borderId="0" xfId="48" applyNumberFormat="1" applyFont="1" applyFill="1" applyBorder="1" applyAlignment="1">
      <alignment horizontal="left" vertical="top"/>
    </xf>
    <xf numFmtId="185" fontId="31" fillId="34" borderId="25" xfId="48" applyNumberFormat="1" applyFont="1" applyFill="1" applyBorder="1" applyAlignment="1">
      <alignment horizontal="distributed"/>
    </xf>
    <xf numFmtId="185" fontId="7" fillId="34" borderId="25" xfId="48" applyNumberFormat="1" applyFont="1" applyFill="1" applyBorder="1" applyAlignment="1">
      <alignment/>
    </xf>
    <xf numFmtId="0" fontId="0" fillId="34" borderId="26" xfId="48" applyNumberFormat="1" applyFont="1" applyFill="1" applyBorder="1" applyAlignment="1">
      <alignment/>
    </xf>
    <xf numFmtId="185" fontId="0" fillId="34" borderId="30" xfId="48" applyNumberFormat="1" applyFont="1" applyFill="1" applyBorder="1" applyAlignment="1">
      <alignment/>
    </xf>
    <xf numFmtId="185" fontId="23" fillId="34" borderId="26" xfId="48" applyNumberFormat="1" applyFont="1" applyFill="1" applyBorder="1" applyAlignment="1">
      <alignment/>
    </xf>
    <xf numFmtId="185" fontId="0" fillId="34" borderId="65" xfId="48" applyNumberFormat="1" applyFont="1" applyFill="1" applyBorder="1" applyAlignment="1">
      <alignment horizontal="center"/>
    </xf>
    <xf numFmtId="185" fontId="0" fillId="34" borderId="66" xfId="48" applyNumberFormat="1" applyFont="1" applyFill="1" applyBorder="1" applyAlignment="1">
      <alignment/>
    </xf>
    <xf numFmtId="185" fontId="1" fillId="34" borderId="13" xfId="48" applyNumberFormat="1" applyFont="1" applyFill="1" applyBorder="1" applyAlignment="1">
      <alignment/>
    </xf>
    <xf numFmtId="185" fontId="0" fillId="34" borderId="40" xfId="48" applyNumberFormat="1" applyFont="1" applyFill="1" applyBorder="1" applyAlignment="1">
      <alignment horizontal="centerContinuous"/>
    </xf>
    <xf numFmtId="38" fontId="0" fillId="34" borderId="0" xfId="48" applyFill="1" applyAlignment="1">
      <alignment/>
    </xf>
    <xf numFmtId="185" fontId="8" fillId="34" borderId="0" xfId="48" applyNumberFormat="1" applyFont="1" applyFill="1" applyBorder="1" applyAlignment="1">
      <alignment horizontal="centerContinuous" vertical="center"/>
    </xf>
    <xf numFmtId="185" fontId="6" fillId="34" borderId="0" xfId="48" applyNumberFormat="1" applyFont="1" applyFill="1" applyBorder="1" applyAlignment="1">
      <alignment horizontal="centerContinuous" vertical="center"/>
    </xf>
    <xf numFmtId="58" fontId="17" fillId="34" borderId="21" xfId="48" applyNumberFormat="1" applyFont="1" applyFill="1" applyBorder="1" applyAlignment="1">
      <alignment horizontal="distributed" vertical="center"/>
    </xf>
    <xf numFmtId="58" fontId="17" fillId="34" borderId="22" xfId="48" applyNumberFormat="1" applyFont="1" applyFill="1" applyBorder="1" applyAlignment="1">
      <alignment horizontal="distributed" vertical="center"/>
    </xf>
    <xf numFmtId="185" fontId="8" fillId="34" borderId="0" xfId="48" applyNumberFormat="1" applyFont="1" applyFill="1" applyBorder="1" applyAlignment="1">
      <alignment horizontal="center" vertical="center"/>
    </xf>
    <xf numFmtId="185" fontId="4" fillId="34" borderId="0" xfId="48" applyNumberFormat="1" applyFont="1" applyFill="1" applyBorder="1" applyAlignment="1">
      <alignment horizontal="centerContinuous" vertical="center"/>
    </xf>
    <xf numFmtId="185" fontId="10" fillId="34" borderId="0" xfId="48" applyNumberFormat="1" applyFont="1" applyFill="1" applyBorder="1" applyAlignment="1">
      <alignment horizontal="centerContinuous"/>
    </xf>
    <xf numFmtId="185" fontId="0" fillId="34" borderId="69" xfId="48" applyNumberFormat="1" applyFont="1" applyFill="1" applyBorder="1" applyAlignment="1">
      <alignment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1" fillId="35" borderId="28" xfId="48" applyFont="1" applyFill="1" applyBorder="1" applyAlignment="1">
      <alignment horizontal="centerContinuous" vertical="center"/>
    </xf>
    <xf numFmtId="38" fontId="0" fillId="35" borderId="15" xfId="48" applyFont="1" applyFill="1" applyBorder="1" applyAlignment="1">
      <alignment horizontal="centerContinuous" vertical="center"/>
    </xf>
    <xf numFmtId="38" fontId="0" fillId="35" borderId="17" xfId="48" applyFont="1" applyFill="1" applyBorder="1" applyAlignment="1">
      <alignment horizontal="centerContinuous" vertical="center"/>
    </xf>
    <xf numFmtId="38" fontId="1" fillId="35" borderId="15" xfId="48" applyFont="1" applyFill="1" applyBorder="1" applyAlignment="1">
      <alignment horizontal="centerContinuous" vertical="center"/>
    </xf>
    <xf numFmtId="38" fontId="1" fillId="35" borderId="17" xfId="48" applyFont="1" applyFill="1" applyBorder="1" applyAlignment="1">
      <alignment horizontal="center" vertical="center"/>
    </xf>
    <xf numFmtId="38" fontId="1" fillId="35" borderId="29" xfId="48" applyFont="1" applyFill="1" applyBorder="1" applyAlignment="1">
      <alignment horizontal="centerContinuous" vertical="center"/>
    </xf>
    <xf numFmtId="38" fontId="0" fillId="35" borderId="16" xfId="48" applyFont="1" applyFill="1" applyBorder="1" applyAlignment="1">
      <alignment horizontal="centerContinuous" vertical="center"/>
    </xf>
    <xf numFmtId="38" fontId="0" fillId="35" borderId="0" xfId="48" applyFont="1" applyFill="1" applyBorder="1" applyAlignment="1">
      <alignment vertical="top"/>
    </xf>
    <xf numFmtId="38" fontId="1" fillId="35" borderId="0" xfId="48" applyFont="1" applyFill="1" applyAlignment="1">
      <alignment/>
    </xf>
    <xf numFmtId="38" fontId="0" fillId="35" borderId="0" xfId="48" applyFont="1" applyFill="1" applyAlignment="1">
      <alignment vertical="center"/>
    </xf>
    <xf numFmtId="185" fontId="8" fillId="35" borderId="40" xfId="48" applyNumberFormat="1" applyFont="1" applyFill="1" applyBorder="1" applyAlignment="1">
      <alignment horizontal="center" vertical="center"/>
    </xf>
    <xf numFmtId="185" fontId="4" fillId="35" borderId="12" xfId="48" applyNumberFormat="1" applyFont="1" applyFill="1" applyBorder="1" applyAlignment="1">
      <alignment horizontal="centerContinuous" vertical="center"/>
    </xf>
    <xf numFmtId="38" fontId="18" fillId="35" borderId="40" xfId="48" applyFont="1" applyFill="1" applyBorder="1" applyAlignment="1">
      <alignment horizontal="centerContinuous" vertical="center"/>
    </xf>
    <xf numFmtId="38" fontId="10" fillId="35" borderId="20" xfId="48" applyFont="1" applyFill="1" applyBorder="1" applyAlignment="1">
      <alignment/>
    </xf>
    <xf numFmtId="38" fontId="0" fillId="35" borderId="13" xfId="48" applyFont="1" applyFill="1" applyBorder="1" applyAlignment="1">
      <alignment/>
    </xf>
    <xf numFmtId="38" fontId="42" fillId="35" borderId="0" xfId="48" applyFont="1" applyFill="1" applyAlignment="1">
      <alignment/>
    </xf>
    <xf numFmtId="38" fontId="5" fillId="35" borderId="0" xfId="48" applyFont="1" applyFill="1" applyAlignment="1">
      <alignment/>
    </xf>
    <xf numFmtId="38" fontId="18" fillId="35" borderId="0" xfId="48" applyFont="1" applyFill="1" applyAlignment="1">
      <alignment/>
    </xf>
    <xf numFmtId="38" fontId="43" fillId="35" borderId="0" xfId="48" applyFont="1" applyFill="1" applyAlignment="1">
      <alignment/>
    </xf>
    <xf numFmtId="38" fontId="0" fillId="35" borderId="0" xfId="48" applyFont="1" applyFill="1" applyAlignment="1">
      <alignment/>
    </xf>
    <xf numFmtId="38" fontId="24" fillId="35" borderId="0" xfId="48" applyFont="1" applyFill="1" applyBorder="1" applyAlignment="1">
      <alignment vertical="top"/>
    </xf>
    <xf numFmtId="49" fontId="1" fillId="35" borderId="0" xfId="0" applyNumberFormat="1" applyFont="1" applyFill="1" applyAlignment="1">
      <alignment vertical="center"/>
    </xf>
    <xf numFmtId="38" fontId="1" fillId="35" borderId="0" xfId="48" applyFont="1" applyFill="1" applyAlignment="1" quotePrefix="1">
      <alignment horizontal="center" vertical="center"/>
    </xf>
    <xf numFmtId="49" fontId="1" fillId="35" borderId="14" xfId="48" applyNumberFormat="1" applyFont="1" applyFill="1" applyBorder="1" applyAlignment="1">
      <alignment horizontal="center" vertical="center"/>
    </xf>
    <xf numFmtId="185" fontId="1" fillId="35" borderId="18" xfId="48" applyNumberFormat="1" applyFont="1" applyFill="1" applyBorder="1" applyAlignment="1">
      <alignment horizontal="centerContinuous" vertical="center"/>
    </xf>
    <xf numFmtId="38" fontId="0" fillId="35" borderId="19" xfId="48" applyFont="1" applyFill="1" applyBorder="1" applyAlignment="1">
      <alignment horizontal="centerContinuous" vertical="center"/>
    </xf>
    <xf numFmtId="38" fontId="10" fillId="35" borderId="18" xfId="48" applyFont="1" applyFill="1" applyBorder="1" applyAlignment="1">
      <alignment horizontal="center" vertical="center"/>
    </xf>
    <xf numFmtId="38" fontId="1" fillId="35" borderId="19" xfId="48" applyFont="1" applyFill="1" applyBorder="1" applyAlignment="1">
      <alignment vertical="center"/>
    </xf>
    <xf numFmtId="38" fontId="10" fillId="35" borderId="10" xfId="48" applyFont="1" applyFill="1" applyBorder="1" applyAlignment="1" quotePrefix="1">
      <alignment horizontal="center" vertical="center"/>
    </xf>
    <xf numFmtId="185" fontId="1" fillId="35" borderId="11" xfId="48" applyNumberFormat="1" applyFont="1" applyFill="1" applyBorder="1" applyAlignment="1">
      <alignment vertical="center"/>
    </xf>
    <xf numFmtId="185" fontId="1" fillId="35" borderId="0" xfId="0" applyNumberFormat="1" applyFont="1" applyFill="1" applyAlignment="1">
      <alignment/>
    </xf>
    <xf numFmtId="38" fontId="9" fillId="35" borderId="10" xfId="48" applyFont="1" applyFill="1" applyBorder="1" applyAlignment="1">
      <alignment horizontal="center" vertical="center"/>
    </xf>
    <xf numFmtId="185" fontId="9" fillId="35" borderId="11" xfId="48" applyNumberFormat="1" applyFont="1" applyFill="1" applyBorder="1" applyAlignment="1">
      <alignment vertical="center"/>
    </xf>
    <xf numFmtId="38" fontId="24" fillId="35" borderId="0" xfId="48" applyFont="1" applyFill="1" applyAlignment="1">
      <alignment vertical="top"/>
    </xf>
    <xf numFmtId="38" fontId="0" fillId="35" borderId="0" xfId="48" applyFill="1" applyAlignment="1">
      <alignment vertical="center"/>
    </xf>
    <xf numFmtId="0" fontId="1" fillId="35" borderId="0" xfId="0" applyNumberFormat="1" applyFont="1" applyFill="1" applyBorder="1" applyAlignment="1" quotePrefix="1">
      <alignment horizontal="left" vertical="center"/>
    </xf>
    <xf numFmtId="38" fontId="1" fillId="35" borderId="0" xfId="48" applyFont="1" applyFill="1" applyBorder="1" applyAlignment="1" quotePrefix="1">
      <alignment horizontal="center" vertical="center"/>
    </xf>
    <xf numFmtId="49" fontId="1" fillId="35" borderId="0" xfId="48" applyNumberFormat="1" applyFont="1" applyFill="1" applyBorder="1" applyAlignment="1">
      <alignment horizontal="center" vertical="center"/>
    </xf>
    <xf numFmtId="38" fontId="1" fillId="35" borderId="0" xfId="48" applyFont="1" applyFill="1" applyBorder="1" applyAlignment="1">
      <alignment horizontal="centerContinuous" vertical="center"/>
    </xf>
    <xf numFmtId="38" fontId="0" fillId="35" borderId="0" xfId="48" applyFont="1" applyFill="1" applyBorder="1" applyAlignment="1">
      <alignment horizontal="centerContinuous" vertical="center"/>
    </xf>
    <xf numFmtId="38" fontId="10" fillId="35" borderId="0" xfId="48" applyFont="1" applyFill="1" applyBorder="1" applyAlignment="1">
      <alignment horizontal="center" vertical="center"/>
    </xf>
    <xf numFmtId="38" fontId="1" fillId="35" borderId="0" xfId="48" applyFont="1" applyFill="1" applyBorder="1" applyAlignment="1">
      <alignment vertical="center"/>
    </xf>
    <xf numFmtId="38" fontId="10" fillId="35" borderId="0" xfId="48" applyFont="1" applyFill="1" applyBorder="1" applyAlignment="1" quotePrefix="1">
      <alignment horizontal="center" vertical="center"/>
    </xf>
    <xf numFmtId="185" fontId="1" fillId="35" borderId="0" xfId="48" applyNumberFormat="1" applyFont="1" applyFill="1" applyBorder="1" applyAlignment="1">
      <alignment vertical="center"/>
    </xf>
    <xf numFmtId="38" fontId="0" fillId="35" borderId="0" xfId="48" applyFont="1" applyFill="1" applyBorder="1" applyAlignment="1">
      <alignment horizontal="center"/>
    </xf>
    <xf numFmtId="38" fontId="23" fillId="35" borderId="0" xfId="48" applyFont="1" applyFill="1" applyBorder="1" applyAlignment="1">
      <alignment/>
    </xf>
    <xf numFmtId="185" fontId="23" fillId="35" borderId="0" xfId="48" applyNumberFormat="1" applyFont="1" applyFill="1" applyBorder="1" applyAlignment="1">
      <alignment/>
    </xf>
    <xf numFmtId="185" fontId="1" fillId="35" borderId="28" xfId="48" applyNumberFormat="1" applyFont="1" applyFill="1" applyBorder="1" applyAlignment="1">
      <alignment horizontal="centerContinuous" vertical="center"/>
    </xf>
    <xf numFmtId="185" fontId="0" fillId="35" borderId="15" xfId="48" applyNumberFormat="1" applyFont="1" applyFill="1" applyBorder="1" applyAlignment="1">
      <alignment horizontal="centerContinuous" vertical="center"/>
    </xf>
    <xf numFmtId="185" fontId="0" fillId="35" borderId="16" xfId="48" applyNumberFormat="1" applyFont="1" applyFill="1" applyBorder="1" applyAlignment="1">
      <alignment horizontal="centerContinuous" vertical="center"/>
    </xf>
    <xf numFmtId="185" fontId="1" fillId="35" borderId="15" xfId="48" applyNumberFormat="1" applyFont="1" applyFill="1" applyBorder="1" applyAlignment="1">
      <alignment horizontal="centerContinuous" vertical="center"/>
    </xf>
    <xf numFmtId="185" fontId="0" fillId="35" borderId="23" xfId="48" applyNumberFormat="1" applyFont="1" applyFill="1" applyBorder="1" applyAlignment="1">
      <alignment horizontal="center"/>
    </xf>
    <xf numFmtId="185" fontId="0" fillId="35" borderId="24" xfId="48" applyNumberFormat="1" applyFont="1" applyFill="1" applyBorder="1" applyAlignment="1">
      <alignment horizontal="center"/>
    </xf>
    <xf numFmtId="185" fontId="0" fillId="35" borderId="34" xfId="48" applyNumberFormat="1" applyFont="1" applyFill="1" applyBorder="1" applyAlignment="1">
      <alignment horizontal="center"/>
    </xf>
    <xf numFmtId="185" fontId="0" fillId="35" borderId="25" xfId="48" applyNumberFormat="1" applyFont="1" applyFill="1" applyBorder="1" applyAlignment="1">
      <alignment horizontal="distributed"/>
    </xf>
    <xf numFmtId="185" fontId="0" fillId="35" borderId="26" xfId="48" applyNumberFormat="1" applyFont="1" applyFill="1" applyBorder="1" applyAlignment="1" applyProtection="1">
      <alignment/>
      <protection/>
    </xf>
    <xf numFmtId="185" fontId="1" fillId="35" borderId="57" xfId="48" applyNumberFormat="1" applyFont="1" applyFill="1" applyBorder="1" applyAlignment="1">
      <alignment horizontal="right"/>
    </xf>
    <xf numFmtId="185" fontId="0" fillId="35" borderId="26" xfId="48" applyNumberFormat="1" applyFont="1" applyFill="1" applyBorder="1" applyAlignment="1">
      <alignment/>
    </xf>
    <xf numFmtId="185" fontId="1" fillId="35" borderId="27" xfId="48" applyNumberFormat="1" applyFont="1" applyFill="1" applyBorder="1" applyAlignment="1">
      <alignment/>
    </xf>
    <xf numFmtId="185" fontId="0" fillId="35" borderId="25" xfId="48" applyNumberFormat="1" applyFont="1" applyFill="1" applyBorder="1" applyAlignment="1">
      <alignment/>
    </xf>
    <xf numFmtId="185" fontId="15" fillId="35" borderId="74" xfId="48" applyNumberFormat="1" applyFont="1" applyFill="1" applyBorder="1" applyAlignment="1">
      <alignment horizontal="distributed"/>
    </xf>
    <xf numFmtId="185" fontId="7" fillId="35" borderId="25" xfId="48" applyNumberFormat="1" applyFont="1" applyFill="1" applyBorder="1" applyAlignment="1">
      <alignment horizontal="distributed"/>
    </xf>
    <xf numFmtId="185" fontId="0" fillId="35" borderId="75" xfId="48" applyNumberFormat="1" applyFont="1" applyFill="1" applyBorder="1" applyAlignment="1">
      <alignment horizontal="centerContinuous"/>
    </xf>
    <xf numFmtId="185" fontId="0" fillId="35" borderId="76" xfId="48" applyNumberFormat="1" applyFont="1" applyFill="1" applyBorder="1" applyAlignment="1">
      <alignment/>
    </xf>
    <xf numFmtId="185" fontId="1" fillId="35" borderId="77" xfId="48" applyNumberFormat="1" applyFont="1" applyFill="1" applyBorder="1" applyAlignment="1">
      <alignment/>
    </xf>
    <xf numFmtId="185" fontId="0" fillId="35" borderId="30" xfId="48" applyNumberFormat="1" applyFont="1" applyFill="1" applyBorder="1" applyAlignment="1">
      <alignment horizontal="distributed"/>
    </xf>
    <xf numFmtId="185" fontId="0" fillId="35" borderId="65" xfId="48" applyNumberFormat="1" applyFont="1" applyFill="1" applyBorder="1" applyAlignment="1">
      <alignment horizontal="center"/>
    </xf>
    <xf numFmtId="185" fontId="0" fillId="35" borderId="66" xfId="48" applyNumberFormat="1" applyFont="1" applyFill="1" applyBorder="1" applyAlignment="1">
      <alignment/>
    </xf>
    <xf numFmtId="185" fontId="1" fillId="35" borderId="13" xfId="48" applyNumberFormat="1" applyFont="1" applyFill="1" applyBorder="1" applyAlignment="1">
      <alignment/>
    </xf>
    <xf numFmtId="185" fontId="0" fillId="35" borderId="40" xfId="48" applyNumberFormat="1" applyFont="1" applyFill="1" applyBorder="1" applyAlignment="1">
      <alignment horizontal="centerContinuous"/>
    </xf>
    <xf numFmtId="38" fontId="0" fillId="35" borderId="22" xfId="48" applyFont="1" applyFill="1" applyBorder="1" applyAlignment="1">
      <alignment horizontal="center"/>
    </xf>
    <xf numFmtId="38" fontId="23" fillId="35" borderId="22" xfId="48" applyFont="1" applyFill="1" applyBorder="1" applyAlignment="1">
      <alignment/>
    </xf>
    <xf numFmtId="185" fontId="5" fillId="35" borderId="22" xfId="48" applyNumberFormat="1" applyFont="1" applyFill="1" applyBorder="1" applyAlignment="1">
      <alignment/>
    </xf>
    <xf numFmtId="38" fontId="23" fillId="35" borderId="78" xfId="48" applyFont="1" applyFill="1" applyBorder="1" applyAlignment="1">
      <alignment/>
    </xf>
    <xf numFmtId="185" fontId="5" fillId="35" borderId="78" xfId="48" applyNumberFormat="1" applyFont="1" applyFill="1" applyBorder="1" applyAlignment="1">
      <alignment/>
    </xf>
    <xf numFmtId="49" fontId="1" fillId="35" borderId="14" xfId="48" applyNumberFormat="1" applyFont="1" applyFill="1" applyBorder="1" applyAlignment="1">
      <alignment horizontal="center" vertical="center" shrinkToFit="1"/>
    </xf>
    <xf numFmtId="38" fontId="0" fillId="35" borderId="0" xfId="48" applyFill="1" applyAlignment="1">
      <alignment/>
    </xf>
    <xf numFmtId="38" fontId="0" fillId="35" borderId="23" xfId="48" applyFont="1" applyFill="1" applyBorder="1" applyAlignment="1">
      <alignment horizontal="center"/>
    </xf>
    <xf numFmtId="38" fontId="0" fillId="35" borderId="24" xfId="48" applyFont="1" applyFill="1" applyBorder="1" applyAlignment="1">
      <alignment horizontal="center"/>
    </xf>
    <xf numFmtId="38" fontId="0" fillId="35" borderId="34" xfId="48" applyFont="1" applyFill="1" applyBorder="1" applyAlignment="1">
      <alignment horizontal="center"/>
    </xf>
    <xf numFmtId="185" fontId="23" fillId="35" borderId="26" xfId="48" applyNumberFormat="1" applyFont="1" applyFill="1" applyBorder="1" applyAlignment="1" applyProtection="1">
      <alignment/>
      <protection/>
    </xf>
    <xf numFmtId="185" fontId="23" fillId="35" borderId="26" xfId="48" applyNumberFormat="1" applyFont="1" applyFill="1" applyBorder="1" applyAlignment="1">
      <alignment/>
    </xf>
    <xf numFmtId="185" fontId="39" fillId="35" borderId="25" xfId="48" applyNumberFormat="1" applyFont="1" applyFill="1" applyBorder="1" applyAlignment="1">
      <alignment/>
    </xf>
    <xf numFmtId="185" fontId="34" fillId="35" borderId="26" xfId="48" applyNumberFormat="1" applyFont="1" applyFill="1" applyBorder="1" applyAlignment="1" applyProtection="1">
      <alignment/>
      <protection/>
    </xf>
    <xf numFmtId="185" fontId="35" fillId="35" borderId="27" xfId="48" applyNumberFormat="1" applyFont="1" applyFill="1" applyBorder="1" applyAlignment="1">
      <alignment/>
    </xf>
    <xf numFmtId="185" fontId="15" fillId="35" borderId="30" xfId="48" applyNumberFormat="1" applyFont="1" applyFill="1" applyBorder="1" applyAlignment="1">
      <alignment horizontal="distributed"/>
    </xf>
    <xf numFmtId="185" fontId="0" fillId="35" borderId="79" xfId="48" applyNumberFormat="1" applyFont="1" applyFill="1" applyBorder="1" applyAlignment="1">
      <alignment horizontal="distributed"/>
    </xf>
    <xf numFmtId="185" fontId="23" fillId="35" borderId="80" xfId="48" applyNumberFormat="1" applyFont="1" applyFill="1" applyBorder="1" applyAlignment="1" applyProtection="1">
      <alignment/>
      <protection/>
    </xf>
    <xf numFmtId="185" fontId="1" fillId="35" borderId="81" xfId="48" applyNumberFormat="1" applyFont="1" applyFill="1" applyBorder="1" applyAlignment="1">
      <alignment/>
    </xf>
    <xf numFmtId="185" fontId="0" fillId="35" borderId="82" xfId="48" applyNumberFormat="1" applyFont="1" applyFill="1" applyBorder="1" applyAlignment="1">
      <alignment horizontal="distributed"/>
    </xf>
    <xf numFmtId="185" fontId="23" fillId="35" borderId="80" xfId="48" applyNumberFormat="1" applyFont="1" applyFill="1" applyBorder="1" applyAlignment="1">
      <alignment/>
    </xf>
    <xf numFmtId="185" fontId="0" fillId="35" borderId="82" xfId="48" applyNumberFormat="1" applyFont="1" applyFill="1" applyBorder="1" applyAlignment="1">
      <alignment horizontal="center"/>
    </xf>
    <xf numFmtId="185" fontId="23" fillId="35" borderId="83" xfId="48" applyNumberFormat="1" applyFont="1" applyFill="1" applyBorder="1" applyAlignment="1">
      <alignment/>
    </xf>
    <xf numFmtId="38" fontId="0" fillId="35" borderId="84" xfId="48" applyFont="1" applyFill="1" applyBorder="1" applyAlignment="1">
      <alignment horizontal="center"/>
    </xf>
    <xf numFmtId="38" fontId="23" fillId="35" borderId="85" xfId="48" applyFont="1" applyFill="1" applyBorder="1" applyAlignment="1">
      <alignment/>
    </xf>
    <xf numFmtId="185" fontId="5" fillId="35" borderId="86" xfId="48" applyNumberFormat="1" applyFont="1" applyFill="1" applyBorder="1" applyAlignment="1">
      <alignment/>
    </xf>
    <xf numFmtId="185" fontId="25" fillId="33" borderId="87" xfId="0" applyNumberFormat="1" applyFont="1" applyFill="1" applyBorder="1" applyAlignment="1">
      <alignment/>
    </xf>
    <xf numFmtId="185" fontId="0" fillId="0" borderId="31" xfId="48" applyNumberFormat="1" applyFont="1" applyFill="1" applyBorder="1" applyAlignment="1">
      <alignment horizontal="distributed"/>
    </xf>
    <xf numFmtId="185" fontId="23" fillId="0" borderId="32" xfId="48" applyNumberFormat="1" applyFont="1" applyFill="1" applyBorder="1" applyAlignment="1">
      <alignment/>
    </xf>
    <xf numFmtId="185" fontId="0" fillId="0" borderId="88" xfId="48" applyNumberFormat="1" applyFont="1" applyFill="1" applyBorder="1" applyAlignment="1">
      <alignment horizontal="distributed"/>
    </xf>
    <xf numFmtId="185" fontId="23" fillId="0" borderId="56" xfId="48" applyNumberFormat="1" applyFont="1" applyFill="1" applyBorder="1" applyAlignment="1">
      <alignment/>
    </xf>
    <xf numFmtId="185" fontId="0" fillId="0" borderId="89" xfId="48" applyNumberFormat="1" applyFont="1" applyFill="1" applyBorder="1" applyAlignment="1">
      <alignment horizontal="right"/>
    </xf>
    <xf numFmtId="185" fontId="1" fillId="0" borderId="90" xfId="48" applyNumberFormat="1" applyFont="1" applyFill="1" applyBorder="1" applyAlignment="1">
      <alignment horizontal="right"/>
    </xf>
    <xf numFmtId="185" fontId="0" fillId="0" borderId="30" xfId="48" applyNumberFormat="1" applyFont="1" applyFill="1" applyBorder="1" applyAlignment="1">
      <alignment/>
    </xf>
    <xf numFmtId="185" fontId="0" fillId="0" borderId="56" xfId="48" applyNumberFormat="1" applyFont="1" applyFill="1" applyBorder="1" applyAlignment="1">
      <alignment/>
    </xf>
    <xf numFmtId="185" fontId="1" fillId="0" borderId="57" xfId="48" applyNumberFormat="1" applyFont="1" applyFill="1" applyBorder="1" applyAlignment="1">
      <alignment horizontal="right"/>
    </xf>
    <xf numFmtId="185" fontId="15" fillId="0" borderId="33" xfId="48" applyNumberFormat="1" applyFont="1" applyFill="1" applyBorder="1" applyAlignment="1">
      <alignment horizontal="distributed"/>
    </xf>
    <xf numFmtId="185" fontId="1" fillId="0" borderId="27" xfId="48" applyNumberFormat="1" applyFont="1" applyFill="1" applyBorder="1" applyAlignment="1">
      <alignment horizontal="right"/>
    </xf>
    <xf numFmtId="185" fontId="0" fillId="0" borderId="26" xfId="48" applyNumberFormat="1" applyFont="1" applyFill="1" applyBorder="1" applyAlignment="1">
      <alignment/>
    </xf>
    <xf numFmtId="185" fontId="0" fillId="0" borderId="91" xfId="48" applyNumberFormat="1" applyFont="1" applyFill="1" applyBorder="1" applyAlignment="1">
      <alignment/>
    </xf>
    <xf numFmtId="0" fontId="0" fillId="0" borderId="56" xfId="0" applyFont="1" applyFill="1" applyBorder="1" applyAlignment="1">
      <alignment/>
    </xf>
    <xf numFmtId="185" fontId="1" fillId="0" borderId="57" xfId="48" applyNumberFormat="1" applyFont="1" applyFill="1" applyBorder="1" applyAlignment="1">
      <alignment horizontal="center"/>
    </xf>
    <xf numFmtId="185" fontId="39" fillId="0" borderId="58" xfId="48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185" fontId="39" fillId="0" borderId="52" xfId="48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90" xfId="0" applyFont="1" applyFill="1" applyBorder="1" applyAlignment="1">
      <alignment/>
    </xf>
    <xf numFmtId="185" fontId="33" fillId="0" borderId="90" xfId="48" applyNumberFormat="1" applyFont="1" applyFill="1" applyBorder="1" applyAlignment="1">
      <alignment shrinkToFit="1"/>
    </xf>
    <xf numFmtId="185" fontId="39" fillId="0" borderId="30" xfId="48" applyNumberFormat="1" applyFont="1" applyFill="1" applyBorder="1" applyAlignment="1">
      <alignment/>
    </xf>
    <xf numFmtId="0" fontId="7" fillId="0" borderId="52" xfId="48" applyNumberFormat="1" applyFont="1" applyFill="1" applyBorder="1" applyAlignment="1">
      <alignment/>
    </xf>
    <xf numFmtId="0" fontId="0" fillId="0" borderId="53" xfId="0" applyNumberFormat="1" applyFont="1" applyFill="1" applyBorder="1" applyAlignment="1">
      <alignment/>
    </xf>
    <xf numFmtId="0" fontId="0" fillId="0" borderId="90" xfId="0" applyNumberFormat="1" applyFont="1" applyFill="1" applyBorder="1" applyAlignment="1">
      <alignment/>
    </xf>
    <xf numFmtId="185" fontId="39" fillId="0" borderId="52" xfId="48" applyNumberFormat="1" applyFont="1" applyFill="1" applyBorder="1" applyAlignment="1">
      <alignment shrinkToFit="1"/>
    </xf>
    <xf numFmtId="0" fontId="31" fillId="0" borderId="53" xfId="0" applyFont="1" applyFill="1" applyBorder="1" applyAlignment="1">
      <alignment shrinkToFit="1"/>
    </xf>
    <xf numFmtId="0" fontId="31" fillId="0" borderId="90" xfId="0" applyFont="1" applyFill="1" applyBorder="1" applyAlignment="1">
      <alignment shrinkToFit="1"/>
    </xf>
    <xf numFmtId="185" fontId="0" fillId="0" borderId="52" xfId="48" applyNumberFormat="1" applyFont="1" applyFill="1" applyBorder="1" applyAlignment="1">
      <alignment horizontal="distributed"/>
    </xf>
    <xf numFmtId="185" fontId="0" fillId="0" borderId="53" xfId="48" applyNumberFormat="1" applyFont="1" applyFill="1" applyBorder="1" applyAlignment="1">
      <alignment/>
    </xf>
    <xf numFmtId="185" fontId="35" fillId="0" borderId="57" xfId="48" applyNumberFormat="1" applyFont="1" applyFill="1" applyBorder="1" applyAlignment="1">
      <alignment horizontal="right"/>
    </xf>
    <xf numFmtId="185" fontId="15" fillId="0" borderId="74" xfId="48" applyNumberFormat="1" applyFont="1" applyFill="1" applyBorder="1" applyAlignment="1">
      <alignment horizontal="distributed"/>
    </xf>
    <xf numFmtId="185" fontId="0" fillId="0" borderId="47" xfId="48" applyNumberFormat="1" applyFont="1" applyFill="1" applyBorder="1" applyAlignment="1">
      <alignment/>
    </xf>
    <xf numFmtId="185" fontId="0" fillId="0" borderId="48" xfId="48" applyNumberFormat="1" applyFont="1" applyFill="1" applyBorder="1" applyAlignment="1" applyProtection="1">
      <alignment/>
      <protection/>
    </xf>
    <xf numFmtId="185" fontId="0" fillId="0" borderId="26" xfId="48" applyNumberFormat="1" applyFont="1" applyFill="1" applyBorder="1" applyAlignment="1" applyProtection="1">
      <alignment/>
      <protection/>
    </xf>
    <xf numFmtId="185" fontId="0" fillId="0" borderId="47" xfId="48" applyNumberFormat="1" applyFont="1" applyFill="1" applyBorder="1" applyAlignment="1">
      <alignment horizontal="distributed"/>
    </xf>
    <xf numFmtId="185" fontId="0" fillId="0" borderId="48" xfId="48" applyNumberFormat="1" applyFont="1" applyFill="1" applyBorder="1" applyAlignment="1">
      <alignment/>
    </xf>
    <xf numFmtId="185" fontId="0" fillId="0" borderId="53" xfId="48" applyNumberFormat="1" applyFont="1" applyFill="1" applyBorder="1" applyAlignment="1">
      <alignment horizontal="right"/>
    </xf>
    <xf numFmtId="185" fontId="0" fillId="0" borderId="53" xfId="48" applyNumberFormat="1" applyFont="1" applyFill="1" applyBorder="1" applyAlignment="1" applyProtection="1">
      <alignment/>
      <protection/>
    </xf>
    <xf numFmtId="185" fontId="0" fillId="0" borderId="56" xfId="48" applyNumberFormat="1" applyFont="1" applyFill="1" applyBorder="1" applyAlignment="1" applyProtection="1">
      <alignment/>
      <protection/>
    </xf>
    <xf numFmtId="185" fontId="0" fillId="0" borderId="67" xfId="48" applyNumberFormat="1" applyFont="1" applyFill="1" applyBorder="1" applyAlignment="1" applyProtection="1">
      <alignment/>
      <protection/>
    </xf>
    <xf numFmtId="185" fontId="0" fillId="0" borderId="32" xfId="48" applyNumberFormat="1" applyFont="1" applyFill="1" applyBorder="1" applyAlignment="1" applyProtection="1">
      <alignment/>
      <protection/>
    </xf>
    <xf numFmtId="0" fontId="33" fillId="0" borderId="92" xfId="48" applyNumberFormat="1" applyFont="1" applyFill="1" applyBorder="1" applyAlignment="1">
      <alignment shrinkToFit="1"/>
    </xf>
    <xf numFmtId="0" fontId="31" fillId="0" borderId="93" xfId="0" applyNumberFormat="1" applyFont="1" applyFill="1" applyBorder="1" applyAlignment="1">
      <alignment shrinkToFit="1"/>
    </xf>
    <xf numFmtId="185" fontId="0" fillId="0" borderId="69" xfId="48" applyNumberFormat="1" applyFont="1" applyFill="1" applyBorder="1" applyAlignment="1">
      <alignment horizontal="distributed"/>
    </xf>
    <xf numFmtId="185" fontId="0" fillId="0" borderId="67" xfId="48" applyNumberFormat="1" applyFont="1" applyFill="1" applyBorder="1" applyAlignment="1">
      <alignment/>
    </xf>
    <xf numFmtId="185" fontId="0" fillId="0" borderId="56" xfId="48" applyNumberFormat="1" applyFont="1" applyFill="1" applyBorder="1" applyAlignment="1">
      <alignment horizontal="right"/>
    </xf>
    <xf numFmtId="185" fontId="0" fillId="0" borderId="94" xfId="48" applyNumberFormat="1" applyFont="1" applyFill="1" applyBorder="1" applyAlignment="1">
      <alignment horizontal="distributed"/>
    </xf>
    <xf numFmtId="185" fontId="0" fillId="0" borderId="26" xfId="48" applyNumberFormat="1" applyFont="1" applyFill="1" applyBorder="1" applyAlignment="1">
      <alignment horizontal="right"/>
    </xf>
    <xf numFmtId="185" fontId="1" fillId="0" borderId="27" xfId="48" applyNumberFormat="1" applyFont="1" applyFill="1" applyBorder="1" applyAlignment="1">
      <alignment/>
    </xf>
    <xf numFmtId="185" fontId="0" fillId="0" borderId="74" xfId="48" applyNumberFormat="1" applyFont="1" applyFill="1" applyBorder="1" applyAlignment="1">
      <alignment horizontal="distributed"/>
    </xf>
    <xf numFmtId="185" fontId="0" fillId="0" borderId="95" xfId="48" applyNumberFormat="1" applyFont="1" applyFill="1" applyBorder="1" applyAlignment="1">
      <alignment/>
    </xf>
    <xf numFmtId="0" fontId="0" fillId="0" borderId="53" xfId="0" applyFont="1" applyFill="1" applyBorder="1" applyAlignment="1">
      <alignment shrinkToFit="1"/>
    </xf>
    <xf numFmtId="0" fontId="1" fillId="0" borderId="57" xfId="0" applyFont="1" applyFill="1" applyBorder="1" applyAlignment="1">
      <alignment shrinkToFit="1"/>
    </xf>
    <xf numFmtId="185" fontId="33" fillId="0" borderId="25" xfId="48" applyNumberFormat="1" applyFont="1" applyFill="1" applyBorder="1" applyAlignment="1">
      <alignment/>
    </xf>
    <xf numFmtId="185" fontId="34" fillId="0" borderId="26" xfId="48" applyNumberFormat="1" applyFont="1" applyFill="1" applyBorder="1" applyAlignment="1" applyProtection="1">
      <alignment/>
      <protection/>
    </xf>
    <xf numFmtId="185" fontId="35" fillId="0" borderId="27" xfId="48" applyNumberFormat="1" applyFont="1" applyFill="1" applyBorder="1" applyAlignment="1">
      <alignment/>
    </xf>
    <xf numFmtId="185" fontId="33" fillId="0" borderId="25" xfId="48" applyNumberFormat="1" applyFont="1" applyFill="1" applyBorder="1" applyAlignment="1">
      <alignment vertical="top"/>
    </xf>
    <xf numFmtId="185" fontId="23" fillId="0" borderId="32" xfId="48" applyNumberFormat="1" applyFont="1" applyFill="1" applyBorder="1" applyAlignment="1" applyProtection="1">
      <alignment/>
      <protection/>
    </xf>
    <xf numFmtId="185" fontId="1" fillId="0" borderId="70" xfId="48" applyNumberFormat="1" applyFont="1" applyFill="1" applyBorder="1" applyAlignment="1">
      <alignment/>
    </xf>
    <xf numFmtId="185" fontId="0" fillId="0" borderId="37" xfId="48" applyNumberFormat="1" applyFont="1" applyFill="1" applyBorder="1" applyAlignment="1">
      <alignment horizontal="center"/>
    </xf>
    <xf numFmtId="185" fontId="23" fillId="0" borderId="38" xfId="48" applyNumberFormat="1" applyFont="1" applyFill="1" applyBorder="1" applyAlignment="1">
      <alignment/>
    </xf>
    <xf numFmtId="185" fontId="1" fillId="0" borderId="39" xfId="48" applyNumberFormat="1" applyFont="1" applyFill="1" applyBorder="1" applyAlignment="1">
      <alignment/>
    </xf>
    <xf numFmtId="185" fontId="0" fillId="0" borderId="72" xfId="48" applyNumberFormat="1" applyFont="1" applyFill="1" applyBorder="1" applyAlignment="1">
      <alignment horizontal="centerContinuous"/>
    </xf>
    <xf numFmtId="185" fontId="12" fillId="0" borderId="72" xfId="48" applyNumberFormat="1" applyFont="1" applyFill="1" applyBorder="1" applyAlignment="1">
      <alignment horizontal="centerContinuous"/>
    </xf>
    <xf numFmtId="185" fontId="26" fillId="0" borderId="64" xfId="48" applyNumberFormat="1" applyFont="1" applyFill="1" applyBorder="1" applyAlignment="1">
      <alignment/>
    </xf>
    <xf numFmtId="185" fontId="0" fillId="0" borderId="0" xfId="48" applyNumberFormat="1" applyFont="1" applyFill="1" applyAlignment="1" quotePrefix="1">
      <alignment horizontal="center" vertical="center"/>
    </xf>
    <xf numFmtId="185" fontId="7" fillId="0" borderId="0" xfId="48" applyNumberFormat="1" applyFont="1" applyFill="1" applyAlignment="1">
      <alignment/>
    </xf>
    <xf numFmtId="185" fontId="0" fillId="0" borderId="52" xfId="48" applyNumberFormat="1" applyFont="1" applyFill="1" applyBorder="1" applyAlignment="1">
      <alignment/>
    </xf>
    <xf numFmtId="185" fontId="0" fillId="0" borderId="53" xfId="48" applyNumberFormat="1" applyFont="1" applyFill="1" applyBorder="1" applyAlignment="1">
      <alignment/>
    </xf>
    <xf numFmtId="185" fontId="0" fillId="0" borderId="90" xfId="48" applyNumberFormat="1" applyFont="1" applyFill="1" applyBorder="1" applyAlignment="1">
      <alignment/>
    </xf>
    <xf numFmtId="185" fontId="15" fillId="0" borderId="30" xfId="48" applyNumberFormat="1" applyFont="1" applyFill="1" applyBorder="1" applyAlignment="1">
      <alignment horizontal="distributed"/>
    </xf>
    <xf numFmtId="185" fontId="23" fillId="0" borderId="56" xfId="48" applyNumberFormat="1" applyFont="1" applyFill="1" applyBorder="1" applyAlignment="1" applyProtection="1">
      <alignment/>
      <protection/>
    </xf>
    <xf numFmtId="185" fontId="0" fillId="0" borderId="33" xfId="48" applyNumberFormat="1" applyFont="1" applyFill="1" applyBorder="1" applyAlignment="1">
      <alignment horizontal="distributed"/>
    </xf>
    <xf numFmtId="185" fontId="1" fillId="0" borderId="70" xfId="48" applyNumberFormat="1" applyFont="1" applyFill="1" applyBorder="1" applyAlignment="1">
      <alignment horizontal="right"/>
    </xf>
    <xf numFmtId="185" fontId="1" fillId="0" borderId="90" xfId="48" applyNumberFormat="1" applyFont="1" applyFill="1" applyBorder="1" applyAlignment="1">
      <alignment/>
    </xf>
    <xf numFmtId="185" fontId="0" fillId="0" borderId="74" xfId="48" applyNumberFormat="1" applyFont="1" applyFill="1" applyBorder="1" applyAlignment="1">
      <alignment/>
    </xf>
    <xf numFmtId="185" fontId="0" fillId="0" borderId="74" xfId="48" applyNumberFormat="1" applyFont="1" applyFill="1" applyBorder="1" applyAlignment="1">
      <alignment horizontal="distributed" shrinkToFit="1"/>
    </xf>
    <xf numFmtId="185" fontId="31" fillId="0" borderId="0" xfId="0" applyNumberFormat="1" applyFont="1" applyFill="1" applyAlignment="1">
      <alignment/>
    </xf>
    <xf numFmtId="185" fontId="9" fillId="0" borderId="0" xfId="48" applyNumberFormat="1" applyFont="1" applyFill="1" applyBorder="1" applyAlignment="1">
      <alignment/>
    </xf>
    <xf numFmtId="185" fontId="10" fillId="0" borderId="0" xfId="48" applyNumberFormat="1" applyFont="1" applyFill="1" applyBorder="1" applyAlignment="1">
      <alignment/>
    </xf>
    <xf numFmtId="185" fontId="13" fillId="0" borderId="0" xfId="48" applyNumberFormat="1" applyFont="1" applyFill="1" applyAlignment="1" quotePrefix="1">
      <alignment horizontal="left" vertical="top"/>
    </xf>
    <xf numFmtId="185" fontId="0" fillId="0" borderId="33" xfId="48" applyNumberFormat="1" applyFont="1" applyFill="1" applyBorder="1" applyAlignment="1">
      <alignment/>
    </xf>
    <xf numFmtId="185" fontId="23" fillId="0" borderId="67" xfId="48" applyNumberFormat="1" applyFont="1" applyFill="1" applyBorder="1" applyAlignment="1">
      <alignment/>
    </xf>
    <xf numFmtId="185" fontId="23" fillId="0" borderId="61" xfId="48" applyNumberFormat="1" applyFont="1" applyFill="1" applyBorder="1" applyAlignment="1">
      <alignment/>
    </xf>
    <xf numFmtId="185" fontId="7" fillId="0" borderId="0" xfId="48" applyNumberFormat="1" applyFont="1" applyFill="1" applyAlignment="1" quotePrefix="1">
      <alignment horizontal="left" vertical="top"/>
    </xf>
    <xf numFmtId="185" fontId="33" fillId="0" borderId="88" xfId="48" applyNumberFormat="1" applyFont="1" applyFill="1" applyBorder="1" applyAlignment="1">
      <alignment/>
    </xf>
    <xf numFmtId="185" fontId="15" fillId="0" borderId="10" xfId="48" applyNumberFormat="1" applyFont="1" applyFill="1" applyBorder="1" applyAlignment="1">
      <alignment horizontal="center"/>
    </xf>
    <xf numFmtId="185" fontId="0" fillId="0" borderId="35" xfId="48" applyNumberFormat="1" applyFont="1" applyFill="1" applyBorder="1" applyAlignment="1">
      <alignment horizontal="center"/>
    </xf>
    <xf numFmtId="185" fontId="23" fillId="0" borderId="96" xfId="48" applyNumberFormat="1" applyFont="1" applyFill="1" applyBorder="1" applyAlignment="1" applyProtection="1">
      <alignment/>
      <protection/>
    </xf>
    <xf numFmtId="185" fontId="0" fillId="0" borderId="97" xfId="48" applyNumberFormat="1" applyFont="1" applyFill="1" applyBorder="1" applyAlignment="1">
      <alignment horizontal="distributed"/>
    </xf>
    <xf numFmtId="185" fontId="23" fillId="0" borderId="96" xfId="48" applyNumberFormat="1" applyFont="1" applyFill="1" applyBorder="1" applyAlignment="1">
      <alignment/>
    </xf>
    <xf numFmtId="185" fontId="0" fillId="0" borderId="98" xfId="48" applyNumberFormat="1" applyFont="1" applyFill="1" applyBorder="1" applyAlignment="1">
      <alignment horizontal="distributed"/>
    </xf>
    <xf numFmtId="185" fontId="23" fillId="0" borderId="96" xfId="48" applyNumberFormat="1" applyFont="1" applyFill="1" applyBorder="1" applyAlignment="1">
      <alignment/>
    </xf>
    <xf numFmtId="185" fontId="23" fillId="0" borderId="95" xfId="48" applyNumberFormat="1" applyFont="1" applyFill="1" applyBorder="1" applyAlignment="1" applyProtection="1">
      <alignment/>
      <protection/>
    </xf>
    <xf numFmtId="185" fontId="1" fillId="0" borderId="99" xfId="48" applyNumberFormat="1" applyFont="1" applyFill="1" applyBorder="1" applyAlignment="1">
      <alignment horizontal="right"/>
    </xf>
    <xf numFmtId="185" fontId="23" fillId="0" borderId="95" xfId="48" applyNumberFormat="1" applyFont="1" applyFill="1" applyBorder="1" applyAlignment="1">
      <alignment/>
    </xf>
    <xf numFmtId="185" fontId="15" fillId="0" borderId="99" xfId="48" applyNumberFormat="1" applyFont="1" applyFill="1" applyBorder="1" applyAlignment="1">
      <alignment vertical="center"/>
    </xf>
    <xf numFmtId="185" fontId="23" fillId="0" borderId="53" xfId="48" applyNumberFormat="1" applyFont="1" applyFill="1" applyBorder="1" applyAlignment="1">
      <alignment/>
    </xf>
    <xf numFmtId="185" fontId="0" fillId="0" borderId="79" xfId="48" applyNumberFormat="1" applyFont="1" applyFill="1" applyBorder="1" applyAlignment="1">
      <alignment horizontal="distributed"/>
    </xf>
    <xf numFmtId="185" fontId="23" fillId="0" borderId="100" xfId="48" applyNumberFormat="1" applyFont="1" applyFill="1" applyBorder="1" applyAlignment="1" applyProtection="1">
      <alignment/>
      <protection/>
    </xf>
    <xf numFmtId="185" fontId="1" fillId="0" borderId="81" xfId="48" applyNumberFormat="1" applyFont="1" applyFill="1" applyBorder="1" applyAlignment="1">
      <alignment horizontal="right"/>
    </xf>
    <xf numFmtId="185" fontId="23" fillId="0" borderId="100" xfId="48" applyNumberFormat="1" applyFont="1" applyFill="1" applyBorder="1" applyAlignment="1">
      <alignment/>
    </xf>
    <xf numFmtId="185" fontId="15" fillId="0" borderId="81" xfId="48" applyNumberFormat="1" applyFont="1" applyFill="1" applyBorder="1" applyAlignment="1">
      <alignment vertical="center"/>
    </xf>
    <xf numFmtId="185" fontId="0" fillId="0" borderId="0" xfId="48" applyNumberFormat="1" applyFont="1" applyFill="1" applyBorder="1" applyAlignment="1">
      <alignment horizontal="center"/>
    </xf>
    <xf numFmtId="185" fontId="23" fillId="0" borderId="0" xfId="48" applyNumberFormat="1" applyFont="1" applyFill="1" applyBorder="1" applyAlignment="1">
      <alignment/>
    </xf>
    <xf numFmtId="185" fontId="1" fillId="0" borderId="0" xfId="48" applyNumberFormat="1" applyFont="1" applyFill="1" applyBorder="1" applyAlignment="1">
      <alignment/>
    </xf>
    <xf numFmtId="185" fontId="23" fillId="0" borderId="78" xfId="48" applyNumberFormat="1" applyFont="1" applyFill="1" applyBorder="1" applyAlignment="1">
      <alignment/>
    </xf>
    <xf numFmtId="185" fontId="1" fillId="0" borderId="78" xfId="48" applyNumberFormat="1" applyFont="1" applyFill="1" applyBorder="1" applyAlignment="1">
      <alignment/>
    </xf>
    <xf numFmtId="185" fontId="23" fillId="0" borderId="22" xfId="48" applyNumberFormat="1" applyFont="1" applyFill="1" applyBorder="1" applyAlignment="1">
      <alignment/>
    </xf>
    <xf numFmtId="185" fontId="1" fillId="0" borderId="22" xfId="48" applyNumberFormat="1" applyFont="1" applyFill="1" applyBorder="1" applyAlignment="1">
      <alignment/>
    </xf>
    <xf numFmtId="185" fontId="0" fillId="0" borderId="69" xfId="48" applyNumberFormat="1" applyFont="1" applyFill="1" applyBorder="1" applyAlignment="1">
      <alignment/>
    </xf>
    <xf numFmtId="185" fontId="0" fillId="0" borderId="101" xfId="48" applyNumberFormat="1" applyFont="1" applyFill="1" applyBorder="1" applyAlignment="1">
      <alignment horizontal="center"/>
    </xf>
    <xf numFmtId="185" fontId="1" fillId="0" borderId="102" xfId="48" applyNumberFormat="1" applyFont="1" applyFill="1" applyBorder="1" applyAlignment="1">
      <alignment horizontal="right"/>
    </xf>
    <xf numFmtId="185" fontId="39" fillId="0" borderId="88" xfId="48" applyNumberFormat="1" applyFont="1" applyFill="1" applyBorder="1" applyAlignment="1">
      <alignment/>
    </xf>
    <xf numFmtId="185" fontId="0" fillId="0" borderId="94" xfId="48" applyNumberFormat="1" applyFont="1" applyFill="1" applyBorder="1" applyAlignment="1">
      <alignment horizontal="centerContinuous"/>
    </xf>
    <xf numFmtId="185" fontId="23" fillId="0" borderId="91" xfId="48" applyNumberFormat="1" applyFont="1" applyFill="1" applyBorder="1" applyAlignment="1">
      <alignment/>
    </xf>
    <xf numFmtId="185" fontId="1" fillId="0" borderId="39" xfId="48" applyNumberFormat="1" applyFont="1" applyFill="1" applyBorder="1" applyAlignment="1">
      <alignment horizontal="right"/>
    </xf>
    <xf numFmtId="185" fontId="1" fillId="0" borderId="39" xfId="48" applyNumberFormat="1" applyFont="1" applyFill="1" applyBorder="1" applyAlignment="1">
      <alignment/>
    </xf>
    <xf numFmtId="185" fontId="1" fillId="0" borderId="0" xfId="0" applyNumberFormat="1" applyFont="1" applyFill="1" applyAlignment="1">
      <alignment/>
    </xf>
    <xf numFmtId="185" fontId="0" fillId="0" borderId="103" xfId="48" applyNumberFormat="1" applyFont="1" applyFill="1" applyBorder="1" applyAlignment="1">
      <alignment horizontal="center"/>
    </xf>
    <xf numFmtId="185" fontId="0" fillId="0" borderId="104" xfId="48" applyNumberFormat="1" applyFont="1" applyFill="1" applyBorder="1" applyAlignment="1">
      <alignment horizontal="center"/>
    </xf>
    <xf numFmtId="185" fontId="23" fillId="0" borderId="105" xfId="48" applyNumberFormat="1" applyFont="1" applyFill="1" applyBorder="1" applyAlignment="1">
      <alignment/>
    </xf>
    <xf numFmtId="185" fontId="1" fillId="0" borderId="90" xfId="48" applyNumberFormat="1" applyFont="1" applyFill="1" applyBorder="1" applyAlignment="1">
      <alignment/>
    </xf>
    <xf numFmtId="185" fontId="23" fillId="0" borderId="87" xfId="48" applyNumberFormat="1" applyFont="1" applyFill="1" applyBorder="1" applyAlignment="1" applyProtection="1">
      <alignment/>
      <protection/>
    </xf>
    <xf numFmtId="185" fontId="15" fillId="0" borderId="87" xfId="48" applyNumberFormat="1" applyFont="1" applyFill="1" applyBorder="1" applyAlignment="1">
      <alignment/>
    </xf>
    <xf numFmtId="185" fontId="1" fillId="0" borderId="57" xfId="48" applyNumberFormat="1" applyFont="1" applyFill="1" applyBorder="1" applyAlignment="1">
      <alignment/>
    </xf>
    <xf numFmtId="185" fontId="34" fillId="0" borderId="87" xfId="48" applyNumberFormat="1" applyFont="1" applyFill="1" applyBorder="1" applyAlignment="1">
      <alignment/>
    </xf>
    <xf numFmtId="185" fontId="35" fillId="0" borderId="57" xfId="48" applyNumberFormat="1" applyFont="1" applyFill="1" applyBorder="1" applyAlignment="1">
      <alignment/>
    </xf>
    <xf numFmtId="185" fontId="15" fillId="0" borderId="53" xfId="48" applyNumberFormat="1" applyFont="1" applyFill="1" applyBorder="1" applyAlignment="1">
      <alignment/>
    </xf>
    <xf numFmtId="185" fontId="33" fillId="0" borderId="74" xfId="48" applyNumberFormat="1" applyFont="1" applyFill="1" applyBorder="1" applyAlignment="1">
      <alignment vertical="top"/>
    </xf>
    <xf numFmtId="185" fontId="33" fillId="0" borderId="74" xfId="48" applyNumberFormat="1" applyFont="1" applyFill="1" applyBorder="1" applyAlignment="1">
      <alignment/>
    </xf>
    <xf numFmtId="185" fontId="23" fillId="0" borderId="106" xfId="48" applyNumberFormat="1" applyFont="1" applyFill="1" applyBorder="1" applyAlignment="1" applyProtection="1">
      <alignment/>
      <protection/>
    </xf>
    <xf numFmtId="185" fontId="1" fillId="0" borderId="71" xfId="48" applyNumberFormat="1" applyFont="1" applyFill="1" applyBorder="1" applyAlignment="1">
      <alignment/>
    </xf>
    <xf numFmtId="185" fontId="23" fillId="0" borderId="106" xfId="48" applyNumberFormat="1" applyFont="1" applyFill="1" applyBorder="1" applyAlignment="1">
      <alignment/>
    </xf>
    <xf numFmtId="185" fontId="15" fillId="0" borderId="67" xfId="48" applyNumberFormat="1" applyFont="1" applyFill="1" applyBorder="1" applyAlignment="1">
      <alignment/>
    </xf>
    <xf numFmtId="185" fontId="1" fillId="0" borderId="70" xfId="48" applyNumberFormat="1" applyFont="1" applyFill="1" applyBorder="1" applyAlignment="1">
      <alignment/>
    </xf>
    <xf numFmtId="185" fontId="23" fillId="0" borderId="107" xfId="48" applyNumberFormat="1" applyFont="1" applyFill="1" applyBorder="1" applyAlignment="1" applyProtection="1">
      <alignment/>
      <protection/>
    </xf>
    <xf numFmtId="185" fontId="1" fillId="0" borderId="51" xfId="48" applyNumberFormat="1" applyFont="1" applyFill="1" applyBorder="1" applyAlignment="1">
      <alignment/>
    </xf>
    <xf numFmtId="185" fontId="23" fillId="0" borderId="107" xfId="48" applyNumberFormat="1" applyFont="1" applyFill="1" applyBorder="1" applyAlignment="1">
      <alignment/>
    </xf>
    <xf numFmtId="185" fontId="15" fillId="0" borderId="48" xfId="48" applyNumberFormat="1" applyFont="1" applyFill="1" applyBorder="1" applyAlignment="1">
      <alignment/>
    </xf>
    <xf numFmtId="185" fontId="23" fillId="0" borderId="48" xfId="48" applyNumberFormat="1" applyFont="1" applyFill="1" applyBorder="1" applyAlignment="1">
      <alignment/>
    </xf>
    <xf numFmtId="185" fontId="23" fillId="0" borderId="58" xfId="48" applyNumberFormat="1" applyFont="1" applyFill="1" applyBorder="1" applyAlignment="1" applyProtection="1">
      <alignment/>
      <protection/>
    </xf>
    <xf numFmtId="185" fontId="23" fillId="0" borderId="58" xfId="48" applyNumberFormat="1" applyFont="1" applyFill="1" applyBorder="1" applyAlignment="1">
      <alignment/>
    </xf>
    <xf numFmtId="185" fontId="23" fillId="0" borderId="44" xfId="48" applyNumberFormat="1" applyFont="1" applyFill="1" applyBorder="1" applyAlignment="1" applyProtection="1">
      <alignment/>
      <protection/>
    </xf>
    <xf numFmtId="185" fontId="26" fillId="0" borderId="64" xfId="48" applyNumberFormat="1" applyFont="1" applyFill="1" applyBorder="1" applyAlignment="1" applyProtection="1">
      <alignment/>
      <protection/>
    </xf>
    <xf numFmtId="185" fontId="23" fillId="0" borderId="61" xfId="48" applyNumberFormat="1" applyFont="1" applyFill="1" applyBorder="1" applyAlignment="1" applyProtection="1">
      <alignment/>
      <protection/>
    </xf>
    <xf numFmtId="185" fontId="26" fillId="0" borderId="38" xfId="48" applyNumberFormat="1" applyFont="1" applyFill="1" applyBorder="1" applyAlignment="1" applyProtection="1">
      <alignment/>
      <protection/>
    </xf>
    <xf numFmtId="185" fontId="26" fillId="0" borderId="39" xfId="48" applyNumberFormat="1" applyFont="1" applyFill="1" applyBorder="1" applyAlignment="1" applyProtection="1">
      <alignment/>
      <protection/>
    </xf>
    <xf numFmtId="185" fontId="0" fillId="0" borderId="25" xfId="48" applyNumberFormat="1" applyFont="1" applyFill="1" applyBorder="1" applyAlignment="1">
      <alignment horizontal="centerContinuous"/>
    </xf>
    <xf numFmtId="185" fontId="0" fillId="0" borderId="52" xfId="48" applyNumberFormat="1" applyFont="1" applyFill="1" applyBorder="1" applyAlignment="1">
      <alignment shrinkToFit="1"/>
    </xf>
    <xf numFmtId="0" fontId="0" fillId="0" borderId="90" xfId="0" applyFont="1" applyFill="1" applyBorder="1" applyAlignment="1">
      <alignment shrinkToFit="1"/>
    </xf>
    <xf numFmtId="185" fontId="34" fillId="0" borderId="26" xfId="48" applyNumberFormat="1" applyFont="1" applyFill="1" applyBorder="1" applyAlignment="1">
      <alignment/>
    </xf>
    <xf numFmtId="185" fontId="31" fillId="0" borderId="88" xfId="48" applyNumberFormat="1" applyFont="1" applyFill="1" applyBorder="1" applyAlignment="1">
      <alignment horizontal="distributed"/>
    </xf>
    <xf numFmtId="185" fontId="0" fillId="0" borderId="94" xfId="48" applyNumberFormat="1" applyFont="1" applyFill="1" applyBorder="1" applyAlignment="1">
      <alignment/>
    </xf>
    <xf numFmtId="185" fontId="23" fillId="0" borderId="108" xfId="48" applyNumberFormat="1" applyFont="1" applyFill="1" applyBorder="1" applyAlignment="1">
      <alignment/>
    </xf>
    <xf numFmtId="49" fontId="0" fillId="34" borderId="0" xfId="48" applyNumberFormat="1" applyFill="1" applyAlignment="1">
      <alignment/>
    </xf>
    <xf numFmtId="49" fontId="1" fillId="34" borderId="0" xfId="0" applyNumberFormat="1" applyFont="1" applyFill="1" applyAlignment="1" quotePrefix="1">
      <alignment horizontal="left"/>
    </xf>
    <xf numFmtId="185" fontId="0" fillId="0" borderId="88" xfId="48" applyNumberFormat="1" applyFont="1" applyFill="1" applyBorder="1" applyAlignment="1">
      <alignment horizontal="distributed"/>
    </xf>
    <xf numFmtId="0" fontId="1" fillId="0" borderId="27" xfId="48" applyNumberFormat="1" applyFont="1" applyFill="1" applyBorder="1" applyAlignment="1">
      <alignment/>
    </xf>
    <xf numFmtId="185" fontId="0" fillId="0" borderId="25" xfId="48" applyNumberFormat="1" applyFont="1" applyFill="1" applyBorder="1" applyAlignment="1">
      <alignment horizontal="centerContinuous" shrinkToFit="1"/>
    </xf>
    <xf numFmtId="0" fontId="23" fillId="0" borderId="26" xfId="48" applyNumberFormat="1" applyFont="1" applyFill="1" applyBorder="1" applyAlignment="1">
      <alignment/>
    </xf>
    <xf numFmtId="0" fontId="1" fillId="0" borderId="57" xfId="48" applyNumberFormat="1" applyFont="1" applyFill="1" applyBorder="1" applyAlignment="1">
      <alignment horizontal="right"/>
    </xf>
    <xf numFmtId="0" fontId="0" fillId="0" borderId="89" xfId="48" applyNumberFormat="1" applyFont="1" applyFill="1" applyBorder="1" applyAlignment="1">
      <alignment horizontal="right"/>
    </xf>
    <xf numFmtId="0" fontId="1" fillId="0" borderId="90" xfId="48" applyNumberFormat="1" applyFont="1" applyFill="1" applyBorder="1" applyAlignment="1">
      <alignment horizontal="right"/>
    </xf>
    <xf numFmtId="0" fontId="0" fillId="0" borderId="25" xfId="48" applyNumberFormat="1" applyFont="1" applyFill="1" applyBorder="1" applyAlignment="1">
      <alignment horizontal="centerContinuous" shrinkToFit="1"/>
    </xf>
    <xf numFmtId="0" fontId="0" fillId="0" borderId="30" xfId="48" applyNumberFormat="1" applyFont="1" applyFill="1" applyBorder="1" applyAlignment="1">
      <alignment horizontal="centerContinuous" shrinkToFit="1"/>
    </xf>
    <xf numFmtId="0" fontId="0" fillId="0" borderId="25" xfId="48" applyNumberFormat="1" applyFont="1" applyFill="1" applyBorder="1" applyAlignment="1">
      <alignment horizontal="distributed" shrinkToFit="1"/>
    </xf>
    <xf numFmtId="0" fontId="0" fillId="0" borderId="30" xfId="48" applyNumberFormat="1" applyFont="1" applyFill="1" applyBorder="1" applyAlignment="1">
      <alignment horizontal="distributed" shrinkToFit="1"/>
    </xf>
    <xf numFmtId="185" fontId="0" fillId="0" borderId="30" xfId="48" applyNumberFormat="1" applyFont="1" applyFill="1" applyBorder="1" applyAlignment="1">
      <alignment horizontal="centerContinuous" shrinkToFit="1"/>
    </xf>
    <xf numFmtId="185" fontId="0" fillId="0" borderId="25" xfId="48" applyNumberFormat="1" applyFont="1" applyFill="1" applyBorder="1" applyAlignment="1">
      <alignment shrinkToFit="1"/>
    </xf>
    <xf numFmtId="185" fontId="15" fillId="0" borderId="59" xfId="48" applyNumberFormat="1" applyFont="1" applyFill="1" applyBorder="1" applyAlignment="1">
      <alignment horizontal="center"/>
    </xf>
    <xf numFmtId="185" fontId="15" fillId="0" borderId="94" xfId="48" applyNumberFormat="1" applyFont="1" applyFill="1" applyBorder="1" applyAlignment="1">
      <alignment horizontal="distributed"/>
    </xf>
    <xf numFmtId="185" fontId="15" fillId="0" borderId="30" xfId="48" applyNumberFormat="1" applyFont="1" applyFill="1" applyBorder="1" applyAlignment="1">
      <alignment horizontal="center"/>
    </xf>
    <xf numFmtId="185" fontId="15" fillId="0" borderId="74" xfId="48" applyNumberFormat="1" applyFont="1" applyFill="1" applyBorder="1" applyAlignment="1">
      <alignment horizontal="center"/>
    </xf>
    <xf numFmtId="185" fontId="15" fillId="0" borderId="33" xfId="48" applyNumberFormat="1" applyFont="1" applyFill="1" applyBorder="1" applyAlignment="1">
      <alignment horizontal="center"/>
    </xf>
    <xf numFmtId="185" fontId="15" fillId="0" borderId="25" xfId="48" applyNumberFormat="1" applyFont="1" applyFill="1" applyBorder="1" applyAlignment="1">
      <alignment horizontal="center"/>
    </xf>
    <xf numFmtId="185" fontId="15" fillId="0" borderId="79" xfId="48" applyNumberFormat="1" applyFont="1" applyFill="1" applyBorder="1" applyAlignment="1">
      <alignment horizontal="center"/>
    </xf>
    <xf numFmtId="185" fontId="15" fillId="0" borderId="109" xfId="48" applyNumberFormat="1" applyFont="1" applyFill="1" applyBorder="1" applyAlignment="1">
      <alignment horizontal="center"/>
    </xf>
    <xf numFmtId="185" fontId="15" fillId="0" borderId="88" xfId="48" applyNumberFormat="1" applyFont="1" applyFill="1" applyBorder="1" applyAlignment="1">
      <alignment horizontal="center"/>
    </xf>
    <xf numFmtId="185" fontId="15" fillId="0" borderId="52" xfId="48" applyNumberFormat="1" applyFont="1" applyFill="1" applyBorder="1" applyAlignment="1">
      <alignment horizontal="center" shrinkToFit="1"/>
    </xf>
    <xf numFmtId="185" fontId="0" fillId="0" borderId="109" xfId="48" applyNumberFormat="1" applyFont="1" applyFill="1" applyBorder="1" applyAlignment="1">
      <alignment/>
    </xf>
    <xf numFmtId="185" fontId="1" fillId="0" borderId="99" xfId="48" applyNumberFormat="1" applyFont="1" applyFill="1" applyBorder="1" applyAlignment="1">
      <alignment/>
    </xf>
    <xf numFmtId="185" fontId="0" fillId="0" borderId="25" xfId="48" applyNumberFormat="1" applyFont="1" applyFill="1" applyBorder="1" applyAlignment="1">
      <alignment horizontal="distributed" shrinkToFit="1"/>
    </xf>
    <xf numFmtId="185" fontId="0" fillId="0" borderId="0" xfId="48" applyNumberFormat="1" applyFont="1" applyFill="1" applyAlignment="1">
      <alignment/>
    </xf>
    <xf numFmtId="185" fontId="84" fillId="34" borderId="110" xfId="48" applyNumberFormat="1" applyFont="1" applyFill="1" applyBorder="1" applyAlignment="1">
      <alignment horizontal="centerContinuous" vertical="center"/>
    </xf>
    <xf numFmtId="185" fontId="84" fillId="33" borderId="110" xfId="48" applyNumberFormat="1" applyFont="1" applyFill="1" applyBorder="1" applyAlignment="1">
      <alignment horizontal="centerContinuous" vertical="center"/>
    </xf>
    <xf numFmtId="0" fontId="0" fillId="0" borderId="57" xfId="0" applyFont="1" applyFill="1" applyBorder="1" applyAlignment="1">
      <alignment shrinkToFit="1"/>
    </xf>
    <xf numFmtId="0" fontId="0" fillId="0" borderId="111" xfId="0" applyNumberFormat="1" applyFont="1" applyFill="1" applyBorder="1" applyAlignment="1">
      <alignment shrinkToFit="1"/>
    </xf>
    <xf numFmtId="0" fontId="0" fillId="0" borderId="112" xfId="0" applyFont="1" applyFill="1" applyBorder="1" applyAlignment="1">
      <alignment vertical="top" shrinkToFit="1"/>
    </xf>
    <xf numFmtId="185" fontId="8" fillId="34" borderId="110" xfId="48" applyNumberFormat="1" applyFont="1" applyFill="1" applyBorder="1" applyAlignment="1">
      <alignment horizontal="centerContinuous" vertical="center"/>
    </xf>
    <xf numFmtId="185" fontId="38" fillId="0" borderId="26" xfId="0" applyNumberFormat="1" applyFont="1" applyFill="1" applyBorder="1" applyAlignment="1">
      <alignment horizontal="right" shrinkToFit="1"/>
    </xf>
    <xf numFmtId="185" fontId="31" fillId="0" borderId="26" xfId="48" applyNumberFormat="1" applyFont="1" applyFill="1" applyBorder="1" applyAlignment="1">
      <alignment horizontal="right"/>
    </xf>
    <xf numFmtId="185" fontId="10" fillId="34" borderId="12" xfId="48" applyNumberFormat="1" applyFont="1" applyFill="1" applyBorder="1" applyAlignment="1">
      <alignment horizontal="centerContinuous"/>
    </xf>
    <xf numFmtId="185" fontId="0" fillId="34" borderId="58" xfId="48" applyNumberFormat="1" applyFont="1" applyFill="1" applyBorder="1" applyAlignment="1">
      <alignment/>
    </xf>
    <xf numFmtId="185" fontId="0" fillId="0" borderId="58" xfId="48" applyNumberFormat="1" applyFont="1" applyFill="1" applyBorder="1" applyAlignment="1">
      <alignment horizontal="distributed"/>
    </xf>
    <xf numFmtId="185" fontId="0" fillId="0" borderId="58" xfId="48" applyNumberFormat="1" applyFont="1" applyFill="1" applyBorder="1" applyAlignment="1">
      <alignment horizontal="centerContinuous" shrinkToFit="1"/>
    </xf>
    <xf numFmtId="185" fontId="37" fillId="0" borderId="58" xfId="48" applyNumberFormat="1" applyFont="1" applyFill="1" applyBorder="1" applyAlignment="1">
      <alignment shrinkToFit="1"/>
    </xf>
    <xf numFmtId="185" fontId="39" fillId="0" borderId="58" xfId="48" applyNumberFormat="1" applyFont="1" applyFill="1" applyBorder="1" applyAlignment="1">
      <alignment vertical="top"/>
    </xf>
    <xf numFmtId="185" fontId="0" fillId="0" borderId="58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 horizontal="distributed"/>
    </xf>
    <xf numFmtId="185" fontId="0" fillId="34" borderId="12" xfId="48" applyNumberFormat="1" applyFont="1" applyFill="1" applyBorder="1" applyAlignment="1">
      <alignment horizontal="centerContinuous"/>
    </xf>
    <xf numFmtId="185" fontId="10" fillId="34" borderId="72" xfId="48" applyNumberFormat="1" applyFont="1" applyFill="1" applyBorder="1" applyAlignment="1">
      <alignment horizontal="centerContinuous"/>
    </xf>
    <xf numFmtId="185" fontId="0" fillId="34" borderId="113" xfId="48" applyNumberFormat="1" applyFont="1" applyFill="1" applyBorder="1" applyAlignment="1">
      <alignment horizontal="center"/>
    </xf>
    <xf numFmtId="185" fontId="0" fillId="34" borderId="19" xfId="48" applyNumberFormat="1" applyFont="1" applyFill="1" applyBorder="1" applyAlignment="1">
      <alignment horizontal="center"/>
    </xf>
    <xf numFmtId="185" fontId="38" fillId="0" borderId="56" xfId="0" applyNumberFormat="1" applyFont="1" applyFill="1" applyBorder="1" applyAlignment="1">
      <alignment horizontal="right" shrinkToFit="1"/>
    </xf>
    <xf numFmtId="185" fontId="33" fillId="0" borderId="56" xfId="48" applyNumberFormat="1" applyFont="1" applyFill="1" applyBorder="1" applyAlignment="1">
      <alignment horizontal="right" shrinkToFit="1"/>
    </xf>
    <xf numFmtId="185" fontId="31" fillId="0" borderId="56" xfId="0" applyNumberFormat="1" applyFont="1" applyFill="1" applyBorder="1" applyAlignment="1">
      <alignment horizontal="right" shrinkToFit="1"/>
    </xf>
    <xf numFmtId="185" fontId="0" fillId="34" borderId="32" xfId="48" applyNumberFormat="1" applyFont="1" applyFill="1" applyBorder="1" applyAlignment="1">
      <alignment/>
    </xf>
    <xf numFmtId="185" fontId="0" fillId="34" borderId="72" xfId="48" applyNumberFormat="1" applyFont="1" applyFill="1" applyBorder="1" applyAlignment="1">
      <alignment horizontal="center"/>
    </xf>
    <xf numFmtId="185" fontId="0" fillId="34" borderId="114" xfId="48" applyNumberFormat="1" applyFont="1" applyFill="1" applyBorder="1" applyAlignment="1">
      <alignment horizontal="center"/>
    </xf>
    <xf numFmtId="185" fontId="0" fillId="34" borderId="30" xfId="48" applyNumberFormat="1" applyFont="1" applyFill="1" applyBorder="1" applyAlignment="1">
      <alignment horizontal="center"/>
    </xf>
    <xf numFmtId="185" fontId="0" fillId="0" borderId="74" xfId="48" applyNumberFormat="1" applyFont="1" applyFill="1" applyBorder="1" applyAlignment="1">
      <alignment horizontal="center"/>
    </xf>
    <xf numFmtId="185" fontId="0" fillId="0" borderId="30" xfId="48" applyNumberFormat="1" applyFont="1" applyFill="1" applyBorder="1" applyAlignment="1">
      <alignment horizontal="center"/>
    </xf>
    <xf numFmtId="185" fontId="38" fillId="0" borderId="30" xfId="48" applyNumberFormat="1" applyFont="1" applyFill="1" applyBorder="1" applyAlignment="1">
      <alignment horizontal="center" shrinkToFit="1"/>
    </xf>
    <xf numFmtId="185" fontId="31" fillId="0" borderId="74" xfId="48" applyNumberFormat="1" applyFont="1" applyFill="1" applyBorder="1" applyAlignment="1">
      <alignment horizontal="center" shrinkToFit="1"/>
    </xf>
    <xf numFmtId="185" fontId="31" fillId="0" borderId="115" xfId="48" applyNumberFormat="1" applyFont="1" applyFill="1" applyBorder="1" applyAlignment="1">
      <alignment horizontal="center" vertical="top"/>
    </xf>
    <xf numFmtId="185" fontId="0" fillId="0" borderId="88" xfId="48" applyNumberFormat="1" applyFont="1" applyFill="1" applyBorder="1" applyAlignment="1">
      <alignment horizontal="centerContinuous" shrinkToFit="1"/>
    </xf>
    <xf numFmtId="185" fontId="0" fillId="0" borderId="58" xfId="48" applyNumberFormat="1" applyFont="1" applyFill="1" applyBorder="1" applyAlignment="1">
      <alignment horizontal="center"/>
    </xf>
    <xf numFmtId="185" fontId="0" fillId="0" borderId="73" xfId="48" applyNumberFormat="1" applyFont="1" applyFill="1" applyBorder="1" applyAlignment="1">
      <alignment horizontal="centerContinuous"/>
    </xf>
    <xf numFmtId="185" fontId="0" fillId="34" borderId="70" xfId="48" applyNumberFormat="1" applyFont="1" applyFill="1" applyBorder="1" applyAlignment="1">
      <alignment/>
    </xf>
    <xf numFmtId="185" fontId="0" fillId="0" borderId="113" xfId="48" applyNumberFormat="1" applyFont="1" applyFill="1" applyBorder="1" applyAlignment="1">
      <alignment horizontal="center"/>
    </xf>
    <xf numFmtId="185" fontId="0" fillId="0" borderId="19" xfId="48" applyNumberFormat="1" applyFont="1" applyFill="1" applyBorder="1" applyAlignment="1">
      <alignment horizontal="center"/>
    </xf>
    <xf numFmtId="185" fontId="0" fillId="0" borderId="116" xfId="48" applyNumberFormat="1" applyFont="1" applyFill="1" applyBorder="1" applyAlignment="1">
      <alignment horizontal="center"/>
    </xf>
    <xf numFmtId="185" fontId="0" fillId="0" borderId="30" xfId="48" applyNumberFormat="1" applyFont="1" applyFill="1" applyBorder="1" applyAlignment="1">
      <alignment horizontal="center"/>
    </xf>
    <xf numFmtId="185" fontId="0" fillId="0" borderId="60" xfId="48" applyNumberFormat="1" applyFont="1" applyFill="1" applyBorder="1" applyAlignment="1">
      <alignment horizontal="center"/>
    </xf>
    <xf numFmtId="185" fontId="0" fillId="0" borderId="72" xfId="48" applyNumberFormat="1" applyFont="1" applyFill="1" applyBorder="1" applyAlignment="1">
      <alignment horizontal="center"/>
    </xf>
    <xf numFmtId="185" fontId="0" fillId="0" borderId="33" xfId="48" applyNumberFormat="1" applyFont="1" applyFill="1" applyBorder="1" applyAlignment="1">
      <alignment horizontal="center"/>
    </xf>
    <xf numFmtId="185" fontId="33" fillId="0" borderId="52" xfId="48" applyNumberFormat="1" applyFont="1" applyFill="1" applyBorder="1" applyAlignment="1">
      <alignment/>
    </xf>
    <xf numFmtId="185" fontId="33" fillId="0" borderId="74" xfId="48" applyNumberFormat="1" applyFont="1" applyFill="1" applyBorder="1" applyAlignment="1">
      <alignment horizontal="center"/>
    </xf>
    <xf numFmtId="185" fontId="0" fillId="0" borderId="0" xfId="48" applyNumberFormat="1" applyFont="1" applyFill="1" applyBorder="1" applyAlignment="1">
      <alignment/>
    </xf>
    <xf numFmtId="185" fontId="0" fillId="0" borderId="117" xfId="48" applyNumberFormat="1" applyFont="1" applyFill="1" applyBorder="1" applyAlignment="1">
      <alignment horizontal="distributed"/>
    </xf>
    <xf numFmtId="185" fontId="0" fillId="0" borderId="118" xfId="48" applyNumberFormat="1" applyFont="1" applyFill="1" applyBorder="1" applyAlignment="1">
      <alignment horizontal="distributed"/>
    </xf>
    <xf numFmtId="185" fontId="0" fillId="0" borderId="41" xfId="48" applyNumberFormat="1" applyFont="1" applyFill="1" applyBorder="1" applyAlignment="1">
      <alignment horizontal="center"/>
    </xf>
    <xf numFmtId="185" fontId="23" fillId="0" borderId="80" xfId="48" applyNumberFormat="1" applyFont="1" applyFill="1" applyBorder="1" applyAlignment="1">
      <alignment/>
    </xf>
    <xf numFmtId="185" fontId="0" fillId="0" borderId="109" xfId="48" applyNumberFormat="1" applyFont="1" applyFill="1" applyBorder="1" applyAlignment="1">
      <alignment horizontal="center"/>
    </xf>
    <xf numFmtId="185" fontId="0" fillId="0" borderId="82" xfId="48" applyNumberFormat="1" applyFont="1" applyFill="1" applyBorder="1" applyAlignment="1">
      <alignment horizontal="center"/>
    </xf>
    <xf numFmtId="185" fontId="23" fillId="0" borderId="38" xfId="48" applyNumberFormat="1" applyFont="1" applyFill="1" applyBorder="1" applyAlignment="1" applyProtection="1">
      <alignment/>
      <protection/>
    </xf>
    <xf numFmtId="0" fontId="0" fillId="0" borderId="56" xfId="0" applyFont="1" applyFill="1" applyBorder="1" applyAlignment="1">
      <alignment shrinkToFit="1"/>
    </xf>
    <xf numFmtId="185" fontId="0" fillId="0" borderId="74" xfId="48" applyNumberFormat="1" applyFont="1" applyFill="1" applyBorder="1" applyAlignment="1">
      <alignment horizontal="center"/>
    </xf>
    <xf numFmtId="185" fontId="0" fillId="0" borderId="30" xfId="48" applyNumberFormat="1" applyFont="1" applyFill="1" applyBorder="1" applyAlignment="1">
      <alignment horizontal="center" shrinkToFit="1"/>
    </xf>
    <xf numFmtId="185" fontId="0" fillId="0" borderId="58" xfId="48" applyNumberFormat="1" applyFont="1" applyFill="1" applyBorder="1" applyAlignment="1">
      <alignment horizontal="center"/>
    </xf>
    <xf numFmtId="185" fontId="0" fillId="34" borderId="30" xfId="48" applyNumberFormat="1" applyFont="1" applyFill="1" applyBorder="1" applyAlignment="1">
      <alignment horizontal="center"/>
    </xf>
    <xf numFmtId="38" fontId="24" fillId="34" borderId="0" xfId="48" applyFont="1" applyFill="1" applyBorder="1" applyAlignment="1">
      <alignment horizontal="right" vertical="center"/>
    </xf>
    <xf numFmtId="185" fontId="24" fillId="34" borderId="0" xfId="48" applyNumberFormat="1" applyFont="1" applyFill="1" applyAlignment="1">
      <alignment horizontal="right" vertical="top"/>
    </xf>
    <xf numFmtId="185" fontId="43" fillId="0" borderId="0" xfId="48" applyNumberFormat="1" applyFont="1" applyFill="1" applyAlignment="1">
      <alignment/>
    </xf>
    <xf numFmtId="185" fontId="43" fillId="34" borderId="0" xfId="48" applyNumberFormat="1" applyFont="1" applyFill="1" applyAlignment="1">
      <alignment/>
    </xf>
    <xf numFmtId="38" fontId="8" fillId="34" borderId="0" xfId="48" applyFont="1" applyFill="1" applyBorder="1" applyAlignment="1">
      <alignment horizontal="right" vertical="center"/>
    </xf>
    <xf numFmtId="185" fontId="8" fillId="34" borderId="0" xfId="48" applyNumberFormat="1" applyFont="1" applyFill="1" applyAlignment="1">
      <alignment horizontal="right" vertical="top"/>
    </xf>
    <xf numFmtId="197" fontId="0" fillId="0" borderId="25" xfId="48" applyNumberFormat="1" applyFont="1" applyFill="1" applyBorder="1" applyAlignment="1">
      <alignment horizontal="centerContinuous" shrinkToFit="1"/>
    </xf>
    <xf numFmtId="185" fontId="0" fillId="0" borderId="25" xfId="48" applyNumberFormat="1" applyFont="1" applyFill="1" applyBorder="1" applyAlignment="1">
      <alignment/>
    </xf>
    <xf numFmtId="0" fontId="0" fillId="0" borderId="48" xfId="48" applyNumberFormat="1" applyFont="1" applyFill="1" applyBorder="1" applyAlignment="1" applyProtection="1">
      <alignment/>
      <protection/>
    </xf>
    <xf numFmtId="0" fontId="0" fillId="0" borderId="53" xfId="48" applyNumberFormat="1" applyFont="1" applyFill="1" applyBorder="1" applyAlignment="1" applyProtection="1">
      <alignment/>
      <protection/>
    </xf>
    <xf numFmtId="185" fontId="0" fillId="0" borderId="59" xfId="48" applyNumberFormat="1" applyFont="1" applyFill="1" applyBorder="1" applyAlignment="1">
      <alignment horizontal="center"/>
    </xf>
    <xf numFmtId="0" fontId="0" fillId="0" borderId="56" xfId="48" applyNumberFormat="1" applyFont="1" applyFill="1" applyBorder="1" applyAlignment="1">
      <alignment horizontal="right"/>
    </xf>
    <xf numFmtId="185" fontId="0" fillId="0" borderId="109" xfId="48" applyNumberFormat="1" applyFont="1" applyFill="1" applyBorder="1" applyAlignment="1">
      <alignment horizontal="distributed"/>
    </xf>
    <xf numFmtId="185" fontId="31" fillId="0" borderId="47" xfId="48" applyNumberFormat="1" applyFont="1" applyFill="1" applyBorder="1" applyAlignment="1">
      <alignment/>
    </xf>
    <xf numFmtId="0" fontId="0" fillId="0" borderId="95" xfId="0" applyFill="1" applyBorder="1" applyAlignment="1">
      <alignment vertical="top" shrinkToFit="1"/>
    </xf>
    <xf numFmtId="185" fontId="0" fillId="0" borderId="59" xfId="48" applyNumberFormat="1" applyFont="1" applyFill="1" applyBorder="1" applyAlignment="1">
      <alignment horizontal="distributed"/>
    </xf>
    <xf numFmtId="0" fontId="0" fillId="0" borderId="92" xfId="0" applyFill="1" applyBorder="1" applyAlignment="1">
      <alignment vertical="top" shrinkToFit="1"/>
    </xf>
    <xf numFmtId="0" fontId="0" fillId="0" borderId="93" xfId="0" applyFill="1" applyBorder="1" applyAlignment="1">
      <alignment vertical="top" shrinkToFit="1"/>
    </xf>
    <xf numFmtId="185" fontId="0" fillId="34" borderId="89" xfId="48" applyNumberFormat="1" applyFont="1" applyFill="1" applyBorder="1" applyAlignment="1">
      <alignment horizontal="right"/>
    </xf>
    <xf numFmtId="185" fontId="0" fillId="34" borderId="25" xfId="48" applyNumberFormat="1" applyFont="1" applyFill="1" applyBorder="1" applyAlignment="1">
      <alignment horizontal="centerContinuous" shrinkToFit="1"/>
    </xf>
    <xf numFmtId="185" fontId="0" fillId="34" borderId="89" xfId="48" applyNumberFormat="1" applyFont="1" applyFill="1" applyBorder="1" applyAlignment="1" applyProtection="1">
      <alignment/>
      <protection/>
    </xf>
    <xf numFmtId="185" fontId="0" fillId="34" borderId="25" xfId="48" applyNumberFormat="1" applyFont="1" applyFill="1" applyBorder="1" applyAlignment="1">
      <alignment/>
    </xf>
    <xf numFmtId="185" fontId="23" fillId="34" borderId="26" xfId="48" applyNumberFormat="1" applyFont="1" applyFill="1" applyBorder="1" applyAlignment="1" applyProtection="1">
      <alignment/>
      <protection/>
    </xf>
    <xf numFmtId="185" fontId="0" fillId="34" borderId="94" xfId="48" applyNumberFormat="1" applyFont="1" applyFill="1" applyBorder="1" applyAlignment="1">
      <alignment horizontal="centerContinuous" shrinkToFit="1"/>
    </xf>
    <xf numFmtId="185" fontId="23" fillId="34" borderId="105" xfId="48" applyNumberFormat="1" applyFont="1" applyFill="1" applyBorder="1" applyAlignment="1" applyProtection="1">
      <alignment/>
      <protection/>
    </xf>
    <xf numFmtId="185" fontId="0" fillId="34" borderId="88" xfId="48" applyNumberFormat="1" applyFont="1" applyFill="1" applyBorder="1" applyAlignment="1">
      <alignment horizontal="distributed"/>
    </xf>
    <xf numFmtId="185" fontId="23" fillId="34" borderId="87" xfId="48" applyNumberFormat="1" applyFont="1" applyFill="1" applyBorder="1" applyAlignment="1" applyProtection="1">
      <alignment/>
      <protection/>
    </xf>
    <xf numFmtId="185" fontId="85" fillId="34" borderId="56" xfId="48" applyNumberFormat="1" applyFont="1" applyFill="1" applyBorder="1" applyAlignment="1" applyProtection="1">
      <alignment horizontal="left"/>
      <protection/>
    </xf>
    <xf numFmtId="0" fontId="23" fillId="34" borderId="26" xfId="48" applyNumberFormat="1" applyFont="1" applyFill="1" applyBorder="1" applyAlignment="1" applyProtection="1">
      <alignment/>
      <protection/>
    </xf>
    <xf numFmtId="185" fontId="0" fillId="34" borderId="97" xfId="48" applyNumberFormat="1" applyFont="1" applyFill="1" applyBorder="1" applyAlignment="1">
      <alignment horizontal="distributed"/>
    </xf>
    <xf numFmtId="185" fontId="0" fillId="34" borderId="119" xfId="48" applyNumberFormat="1" applyFont="1" applyFill="1" applyBorder="1" applyAlignment="1">
      <alignment horizontal="center"/>
    </xf>
    <xf numFmtId="185" fontId="23" fillId="34" borderId="101" xfId="48" applyNumberFormat="1" applyFont="1" applyFill="1" applyBorder="1" applyAlignment="1">
      <alignment/>
    </xf>
    <xf numFmtId="185" fontId="39" fillId="0" borderId="69" xfId="48" applyNumberFormat="1" applyFont="1" applyFill="1" applyBorder="1" applyAlignment="1">
      <alignment/>
    </xf>
    <xf numFmtId="185" fontId="31" fillId="0" borderId="33" xfId="48" applyNumberFormat="1" applyFont="1" applyFill="1" applyBorder="1" applyAlignment="1">
      <alignment horizontal="center"/>
    </xf>
    <xf numFmtId="38" fontId="23" fillId="0" borderId="56" xfId="48" applyNumberFormat="1" applyFont="1" applyFill="1" applyBorder="1" applyAlignment="1">
      <alignment/>
    </xf>
    <xf numFmtId="185" fontId="85" fillId="0" borderId="26" xfId="48" applyNumberFormat="1" applyFont="1" applyFill="1" applyBorder="1" applyAlignment="1" applyProtection="1">
      <alignment horizontal="left"/>
      <protection/>
    </xf>
    <xf numFmtId="0" fontId="23" fillId="0" borderId="26" xfId="48" applyNumberFormat="1" applyFont="1" applyFill="1" applyBorder="1" applyAlignment="1" applyProtection="1">
      <alignment/>
      <protection/>
    </xf>
    <xf numFmtId="0" fontId="23" fillId="0" borderId="56" xfId="48" applyNumberFormat="1" applyFont="1" applyFill="1" applyBorder="1" applyAlignment="1">
      <alignment/>
    </xf>
    <xf numFmtId="185" fontId="0" fillId="36" borderId="25" xfId="48" applyNumberFormat="1" applyFont="1" applyFill="1" applyBorder="1" applyAlignment="1">
      <alignment horizontal="centerContinuous" shrinkToFit="1"/>
    </xf>
    <xf numFmtId="185" fontId="0" fillId="36" borderId="88" xfId="48" applyNumberFormat="1" applyFont="1" applyFill="1" applyBorder="1" applyAlignment="1">
      <alignment horizontal="centerContinuous" shrinkToFit="1"/>
    </xf>
    <xf numFmtId="185" fontId="86" fillId="36" borderId="25" xfId="48" applyNumberFormat="1" applyFont="1" applyFill="1" applyBorder="1" applyAlignment="1">
      <alignment horizontal="distributed"/>
    </xf>
    <xf numFmtId="185" fontId="87" fillId="0" borderId="52" xfId="48" applyNumberFormat="1" applyFont="1" applyFill="1" applyBorder="1" applyAlignment="1">
      <alignment/>
    </xf>
    <xf numFmtId="0" fontId="0" fillId="0" borderId="120" xfId="48" applyNumberFormat="1" applyFont="1" applyFill="1" applyBorder="1" applyAlignment="1">
      <alignment horizontal="right"/>
    </xf>
    <xf numFmtId="185" fontId="15" fillId="0" borderId="88" xfId="48" applyNumberFormat="1" applyFont="1" applyFill="1" applyBorder="1" applyAlignment="1">
      <alignment horizontal="distributed"/>
    </xf>
    <xf numFmtId="185" fontId="0" fillId="0" borderId="74" xfId="48" applyNumberFormat="1" applyFont="1" applyFill="1" applyBorder="1" applyAlignment="1">
      <alignment horizontal="distributed"/>
    </xf>
    <xf numFmtId="185" fontId="86" fillId="0" borderId="74" xfId="48" applyNumberFormat="1" applyFont="1" applyFill="1" applyBorder="1" applyAlignment="1">
      <alignment horizontal="distributed"/>
    </xf>
    <xf numFmtId="185" fontId="86" fillId="0" borderId="88" xfId="48" applyNumberFormat="1" applyFont="1" applyFill="1" applyBorder="1" applyAlignment="1">
      <alignment horizontal="distributed"/>
    </xf>
    <xf numFmtId="185" fontId="86" fillId="34" borderId="88" xfId="48" applyNumberFormat="1" applyFont="1" applyFill="1" applyBorder="1" applyAlignment="1">
      <alignment horizontal="distributed"/>
    </xf>
    <xf numFmtId="185" fontId="86" fillId="0" borderId="94" xfId="48" applyNumberFormat="1" applyFont="1" applyFill="1" applyBorder="1" applyAlignment="1">
      <alignment horizontal="distributed"/>
    </xf>
    <xf numFmtId="185" fontId="86" fillId="0" borderId="25" xfId="48" applyNumberFormat="1" applyFont="1" applyFill="1" applyBorder="1" applyAlignment="1">
      <alignment horizontal="distributed"/>
    </xf>
    <xf numFmtId="185" fontId="86" fillId="0" borderId="25" xfId="48" applyNumberFormat="1" applyFont="1" applyFill="1" applyBorder="1" applyAlignment="1">
      <alignment horizontal="centerContinuous" shrinkToFit="1"/>
    </xf>
    <xf numFmtId="185" fontId="86" fillId="0" borderId="25" xfId="48" applyNumberFormat="1" applyFont="1" applyFill="1" applyBorder="1" applyAlignment="1">
      <alignment horizontal="distributed" shrinkToFit="1"/>
    </xf>
    <xf numFmtId="185" fontId="86" fillId="34" borderId="25" xfId="48" applyNumberFormat="1" applyFont="1" applyFill="1" applyBorder="1" applyAlignment="1">
      <alignment horizontal="distributed"/>
    </xf>
    <xf numFmtId="185" fontId="86" fillId="0" borderId="47" xfId="48" applyNumberFormat="1" applyFont="1" applyFill="1" applyBorder="1" applyAlignment="1">
      <alignment horizontal="distributed"/>
    </xf>
    <xf numFmtId="185" fontId="86" fillId="0" borderId="52" xfId="48" applyNumberFormat="1" applyFont="1" applyFill="1" applyBorder="1" applyAlignment="1">
      <alignment horizontal="distributed"/>
    </xf>
    <xf numFmtId="0" fontId="86" fillId="0" borderId="30" xfId="48" applyNumberFormat="1" applyFont="1" applyFill="1" applyBorder="1" applyAlignment="1">
      <alignment horizontal="distributed" shrinkToFit="1"/>
    </xf>
    <xf numFmtId="185" fontId="88" fillId="0" borderId="89" xfId="48" applyNumberFormat="1" applyFont="1" applyFill="1" applyBorder="1" applyAlignment="1">
      <alignment horizontal="left"/>
    </xf>
    <xf numFmtId="185" fontId="0" fillId="0" borderId="121" xfId="48" applyNumberFormat="1" applyFont="1" applyFill="1" applyBorder="1" applyAlignment="1">
      <alignment/>
    </xf>
    <xf numFmtId="185" fontId="0" fillId="0" borderId="122" xfId="48" applyNumberFormat="1" applyFont="1" applyFill="1" applyBorder="1" applyAlignment="1">
      <alignment horizontal="center"/>
    </xf>
    <xf numFmtId="185" fontId="1" fillId="0" borderId="123" xfId="48" applyNumberFormat="1" applyFont="1" applyFill="1" applyBorder="1" applyAlignment="1">
      <alignment horizontal="right"/>
    </xf>
    <xf numFmtId="185" fontId="0" fillId="34" borderId="123" xfId="48" applyNumberFormat="1" applyFont="1" applyFill="1" applyBorder="1" applyAlignment="1">
      <alignment horizontal="center"/>
    </xf>
    <xf numFmtId="185" fontId="23" fillId="0" borderId="59" xfId="48" applyNumberFormat="1" applyFont="1" applyFill="1" applyBorder="1" applyAlignment="1" applyProtection="1">
      <alignment/>
      <protection/>
    </xf>
    <xf numFmtId="185" fontId="23" fillId="0" borderId="59" xfId="48" applyNumberFormat="1" applyFont="1" applyFill="1" applyBorder="1" applyAlignment="1">
      <alignment/>
    </xf>
    <xf numFmtId="185" fontId="6" fillId="33" borderId="117" xfId="0" applyNumberFormat="1" applyFont="1" applyFill="1" applyBorder="1" applyAlignment="1">
      <alignment/>
    </xf>
    <xf numFmtId="185" fontId="25" fillId="33" borderId="95" xfId="0" applyNumberFormat="1" applyFont="1" applyFill="1" applyBorder="1" applyAlignment="1">
      <alignment/>
    </xf>
    <xf numFmtId="185" fontId="5" fillId="33" borderId="124" xfId="0" applyNumberFormat="1" applyFont="1" applyFill="1" applyBorder="1" applyAlignment="1">
      <alignment/>
    </xf>
    <xf numFmtId="185" fontId="5" fillId="33" borderId="125" xfId="0" applyNumberFormat="1" applyFont="1" applyFill="1" applyBorder="1" applyAlignment="1">
      <alignment/>
    </xf>
    <xf numFmtId="185" fontId="25" fillId="33" borderId="91" xfId="0" applyNumberFormat="1" applyFont="1" applyFill="1" applyBorder="1" applyAlignment="1">
      <alignment/>
    </xf>
    <xf numFmtId="185" fontId="5" fillId="33" borderId="112" xfId="0" applyNumberFormat="1" applyFont="1" applyFill="1" applyBorder="1" applyAlignment="1">
      <alignment/>
    </xf>
    <xf numFmtId="185" fontId="5" fillId="34" borderId="49" xfId="0" applyNumberFormat="1" applyFont="1" applyFill="1" applyBorder="1" applyAlignment="1">
      <alignment/>
    </xf>
    <xf numFmtId="0" fontId="6" fillId="0" borderId="126" xfId="0" applyFont="1" applyFill="1" applyBorder="1" applyAlignment="1">
      <alignment/>
    </xf>
    <xf numFmtId="185" fontId="25" fillId="0" borderId="22" xfId="0" applyNumberFormat="1" applyFont="1" applyFill="1" applyBorder="1" applyAlignment="1">
      <alignment/>
    </xf>
    <xf numFmtId="185" fontId="5" fillId="0" borderId="22" xfId="0" applyNumberFormat="1" applyFont="1" applyFill="1" applyBorder="1" applyAlignment="1">
      <alignment/>
    </xf>
    <xf numFmtId="38" fontId="89" fillId="0" borderId="22" xfId="0" applyNumberFormat="1" applyFont="1" applyFill="1" applyBorder="1" applyAlignment="1">
      <alignment vertical="center"/>
    </xf>
    <xf numFmtId="38" fontId="89" fillId="0" borderId="127" xfId="0" applyNumberFormat="1" applyFont="1" applyFill="1" applyBorder="1" applyAlignment="1">
      <alignment vertical="center"/>
    </xf>
    <xf numFmtId="0" fontId="6" fillId="0" borderId="84" xfId="0" applyFont="1" applyFill="1" applyBorder="1" applyAlignment="1">
      <alignment/>
    </xf>
    <xf numFmtId="185" fontId="25" fillId="0" borderId="12" xfId="0" applyNumberFormat="1" applyFont="1" applyFill="1" applyBorder="1" applyAlignment="1">
      <alignment/>
    </xf>
    <xf numFmtId="185" fontId="5" fillId="0" borderId="12" xfId="0" applyNumberFormat="1" applyFont="1" applyFill="1" applyBorder="1" applyAlignment="1">
      <alignment/>
    </xf>
    <xf numFmtId="38" fontId="89" fillId="0" borderId="12" xfId="0" applyNumberFormat="1" applyFont="1" applyFill="1" applyBorder="1" applyAlignment="1">
      <alignment vertical="center"/>
    </xf>
    <xf numFmtId="38" fontId="89" fillId="0" borderId="13" xfId="0" applyNumberFormat="1" applyFont="1" applyFill="1" applyBorder="1" applyAlignment="1">
      <alignment vertical="center"/>
    </xf>
    <xf numFmtId="185" fontId="0" fillId="0" borderId="48" xfId="48" applyNumberFormat="1" applyFont="1" applyFill="1" applyBorder="1" applyAlignment="1">
      <alignment horizontal="right"/>
    </xf>
    <xf numFmtId="185" fontId="0" fillId="0" borderId="128" xfId="48" applyNumberFormat="1" applyFont="1" applyFill="1" applyBorder="1" applyAlignment="1">
      <alignment horizontal="center"/>
    </xf>
    <xf numFmtId="185" fontId="0" fillId="0" borderId="129" xfId="48" applyNumberFormat="1" applyFont="1" applyFill="1" applyBorder="1" applyAlignment="1">
      <alignment/>
    </xf>
    <xf numFmtId="185" fontId="1" fillId="0" borderId="130" xfId="48" applyNumberFormat="1" applyFont="1" applyFill="1" applyBorder="1" applyAlignment="1">
      <alignment/>
    </xf>
    <xf numFmtId="185" fontId="1" fillId="0" borderId="51" xfId="48" applyNumberFormat="1" applyFont="1" applyFill="1" applyBorder="1" applyAlignment="1">
      <alignment horizontal="right"/>
    </xf>
    <xf numFmtId="185" fontId="1" fillId="0" borderId="131" xfId="48" applyNumberFormat="1" applyFont="1" applyFill="1" applyBorder="1" applyAlignment="1">
      <alignment horizontal="right"/>
    </xf>
    <xf numFmtId="185" fontId="0" fillId="0" borderId="58" xfId="48" applyNumberFormat="1" applyFont="1" applyFill="1" applyBorder="1" applyAlignment="1">
      <alignment/>
    </xf>
    <xf numFmtId="185" fontId="0" fillId="0" borderId="128" xfId="48" applyNumberFormat="1" applyFont="1" applyFill="1" applyBorder="1" applyAlignment="1">
      <alignment horizontal="centerContinuous"/>
    </xf>
    <xf numFmtId="185" fontId="0" fillId="0" borderId="132" xfId="48" applyNumberFormat="1" applyFont="1" applyFill="1" applyBorder="1" applyAlignment="1">
      <alignment horizontal="centerContinuous"/>
    </xf>
    <xf numFmtId="185" fontId="0" fillId="0" borderId="133" xfId="48" applyNumberFormat="1" applyFont="1" applyFill="1" applyBorder="1" applyAlignment="1">
      <alignment/>
    </xf>
    <xf numFmtId="185" fontId="0" fillId="0" borderId="134" xfId="48" applyNumberFormat="1" applyFont="1" applyFill="1" applyBorder="1" applyAlignment="1">
      <alignment horizontal="centerContinuous"/>
    </xf>
    <xf numFmtId="185" fontId="0" fillId="0" borderId="133" xfId="48" applyNumberFormat="1" applyFont="1" applyFill="1" applyBorder="1" applyAlignment="1" applyProtection="1">
      <alignment/>
      <protection/>
    </xf>
    <xf numFmtId="185" fontId="1" fillId="0" borderId="130" xfId="48" applyNumberFormat="1" applyFont="1" applyFill="1" applyBorder="1" applyAlignment="1">
      <alignment/>
    </xf>
    <xf numFmtId="185" fontId="0" fillId="0" borderId="132" xfId="48" applyNumberFormat="1" applyFont="1" applyFill="1" applyBorder="1" applyAlignment="1">
      <alignment horizontal="center"/>
    </xf>
    <xf numFmtId="185" fontId="0" fillId="0" borderId="135" xfId="48" applyNumberFormat="1" applyFont="1" applyFill="1" applyBorder="1" applyAlignment="1">
      <alignment horizontal="center"/>
    </xf>
    <xf numFmtId="185" fontId="1" fillId="34" borderId="131" xfId="48" applyNumberFormat="1" applyFont="1" applyFill="1" applyBorder="1" applyAlignment="1">
      <alignment/>
    </xf>
    <xf numFmtId="185" fontId="23" fillId="0" borderId="129" xfId="48" applyNumberFormat="1" applyFont="1" applyFill="1" applyBorder="1" applyAlignment="1">
      <alignment/>
    </xf>
    <xf numFmtId="185" fontId="23" fillId="0" borderId="129" xfId="48" applyNumberFormat="1" applyFont="1" applyFill="1" applyBorder="1" applyAlignment="1" applyProtection="1">
      <alignment/>
      <protection/>
    </xf>
    <xf numFmtId="185" fontId="1" fillId="0" borderId="130" xfId="48" applyNumberFormat="1" applyFont="1" applyFill="1" applyBorder="1" applyAlignment="1">
      <alignment horizontal="right"/>
    </xf>
    <xf numFmtId="185" fontId="23" fillId="0" borderId="136" xfId="48" applyNumberFormat="1" applyFont="1" applyFill="1" applyBorder="1" applyAlignment="1" applyProtection="1">
      <alignment/>
      <protection/>
    </xf>
    <xf numFmtId="185" fontId="23" fillId="0" borderId="131" xfId="48" applyNumberFormat="1" applyFont="1" applyFill="1" applyBorder="1" applyAlignment="1" applyProtection="1">
      <alignment/>
      <protection/>
    </xf>
    <xf numFmtId="185" fontId="23" fillId="0" borderId="133" xfId="48" applyNumberFormat="1" applyFont="1" applyFill="1" applyBorder="1" applyAlignment="1" applyProtection="1">
      <alignment/>
      <protection/>
    </xf>
    <xf numFmtId="185" fontId="23" fillId="0" borderId="130" xfId="48" applyNumberFormat="1" applyFont="1" applyFill="1" applyBorder="1" applyAlignment="1" applyProtection="1">
      <alignment/>
      <protection/>
    </xf>
    <xf numFmtId="185" fontId="0" fillId="0" borderId="30" xfId="48" applyNumberFormat="1" applyFont="1" applyFill="1" applyBorder="1" applyAlignment="1">
      <alignment horizontal="centerContinuous" shrinkToFit="1"/>
    </xf>
    <xf numFmtId="58" fontId="5" fillId="34" borderId="44" xfId="48" applyNumberFormat="1" applyFont="1" applyFill="1" applyBorder="1" applyAlignment="1">
      <alignment horizontal="distributed" vertical="center"/>
    </xf>
    <xf numFmtId="0" fontId="1" fillId="34" borderId="73" xfId="0" applyFont="1" applyFill="1" applyBorder="1" applyAlignment="1">
      <alignment horizontal="distributed" vertical="center"/>
    </xf>
    <xf numFmtId="0" fontId="1" fillId="34" borderId="72" xfId="0" applyFont="1" applyFill="1" applyBorder="1" applyAlignment="1">
      <alignment horizontal="distributed" vertical="center"/>
    </xf>
    <xf numFmtId="185" fontId="1" fillId="34" borderId="44" xfId="48" applyNumberFormat="1" applyFont="1" applyFill="1" applyBorder="1" applyAlignment="1">
      <alignment horizontal="center"/>
    </xf>
    <xf numFmtId="185" fontId="1" fillId="34" borderId="39" xfId="48" applyNumberFormat="1" applyFont="1" applyFill="1" applyBorder="1" applyAlignment="1">
      <alignment horizontal="center"/>
    </xf>
    <xf numFmtId="185" fontId="0" fillId="0" borderId="52" xfId="48" applyNumberFormat="1" applyFont="1" applyFill="1" applyBorder="1" applyAlignment="1">
      <alignment horizontal="distributed" shrinkToFit="1"/>
    </xf>
    <xf numFmtId="185" fontId="0" fillId="0" borderId="74" xfId="48" applyNumberFormat="1" applyFont="1" applyFill="1" applyBorder="1" applyAlignment="1">
      <alignment horizontal="distributed" shrinkToFit="1"/>
    </xf>
    <xf numFmtId="185" fontId="0" fillId="0" borderId="52" xfId="48" applyNumberFormat="1" applyFont="1" applyFill="1" applyBorder="1" applyAlignment="1">
      <alignment horizontal="distributed"/>
    </xf>
    <xf numFmtId="185" fontId="0" fillId="0" borderId="74" xfId="48" applyNumberFormat="1" applyFont="1" applyFill="1" applyBorder="1" applyAlignment="1">
      <alignment horizontal="distributed"/>
    </xf>
    <xf numFmtId="185" fontId="90" fillId="35" borderId="92" xfId="48" applyNumberFormat="1" applyFont="1" applyFill="1" applyBorder="1" applyAlignment="1">
      <alignment horizontal="center" vertical="center"/>
    </xf>
    <xf numFmtId="185" fontId="90" fillId="35" borderId="137" xfId="48" applyNumberFormat="1" applyFont="1" applyFill="1" applyBorder="1" applyAlignment="1">
      <alignment horizontal="center" vertical="center"/>
    </xf>
    <xf numFmtId="185" fontId="90" fillId="35" borderId="111" xfId="48" applyNumberFormat="1" applyFont="1" applyFill="1" applyBorder="1" applyAlignment="1">
      <alignment horizontal="center" vertical="center"/>
    </xf>
    <xf numFmtId="58" fontId="8" fillId="35" borderId="44" xfId="48" applyNumberFormat="1" applyFont="1" applyFill="1" applyBorder="1" applyAlignment="1">
      <alignment horizontal="distributed" vertical="center"/>
    </xf>
    <xf numFmtId="58" fontId="8" fillId="35" borderId="73" xfId="48" applyNumberFormat="1" applyFont="1" applyFill="1" applyBorder="1" applyAlignment="1">
      <alignment horizontal="distributed" vertical="center"/>
    </xf>
    <xf numFmtId="58" fontId="8" fillId="35" borderId="72" xfId="48" applyNumberFormat="1" applyFont="1" applyFill="1" applyBorder="1" applyAlignment="1">
      <alignment horizontal="distributed" vertical="center"/>
    </xf>
    <xf numFmtId="187" fontId="4" fillId="35" borderId="60" xfId="48" applyNumberFormat="1" applyFont="1" applyFill="1" applyBorder="1" applyAlignment="1">
      <alignment horizontal="center" vertical="center" shrinkToFit="1"/>
    </xf>
    <xf numFmtId="187" fontId="4" fillId="35" borderId="73" xfId="48" applyNumberFormat="1" applyFont="1" applyFill="1" applyBorder="1" applyAlignment="1">
      <alignment horizontal="center" vertical="center" shrinkToFit="1"/>
    </xf>
    <xf numFmtId="187" fontId="4" fillId="35" borderId="72" xfId="48" applyNumberFormat="1" applyFont="1" applyFill="1" applyBorder="1" applyAlignment="1">
      <alignment horizontal="center" vertical="center" shrinkToFit="1"/>
    </xf>
    <xf numFmtId="185" fontId="1" fillId="35" borderId="92" xfId="48" applyNumberFormat="1" applyFont="1" applyFill="1" applyBorder="1" applyAlignment="1">
      <alignment horizontal="center" vertical="center"/>
    </xf>
    <xf numFmtId="185" fontId="1" fillId="35" borderId="137" xfId="48" applyNumberFormat="1" applyFont="1" applyFill="1" applyBorder="1" applyAlignment="1">
      <alignment horizontal="center" vertical="center"/>
    </xf>
    <xf numFmtId="185" fontId="1" fillId="35" borderId="111" xfId="48" applyNumberFormat="1" applyFont="1" applyFill="1" applyBorder="1" applyAlignment="1">
      <alignment horizontal="center" vertical="center"/>
    </xf>
    <xf numFmtId="185" fontId="86" fillId="35" borderId="138" xfId="48" applyNumberFormat="1" applyFont="1" applyFill="1" applyBorder="1" applyAlignment="1">
      <alignment horizontal="center" vertical="center"/>
    </xf>
    <xf numFmtId="185" fontId="86" fillId="35" borderId="111" xfId="48" applyNumberFormat="1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vertical="center" shrinkToFit="1"/>
    </xf>
    <xf numFmtId="0" fontId="0" fillId="35" borderId="0" xfId="0" applyFont="1" applyFill="1" applyAlignment="1">
      <alignment vertical="center" shrinkToFit="1"/>
    </xf>
    <xf numFmtId="185" fontId="1" fillId="35" borderId="52" xfId="48" applyNumberFormat="1" applyFont="1" applyFill="1" applyBorder="1" applyAlignment="1">
      <alignment horizontal="center" vertical="center"/>
    </xf>
    <xf numFmtId="185" fontId="1" fillId="35" borderId="59" xfId="48" applyNumberFormat="1" applyFont="1" applyFill="1" applyBorder="1" applyAlignment="1">
      <alignment horizontal="center" vertical="center"/>
    </xf>
    <xf numFmtId="185" fontId="1" fillId="35" borderId="90" xfId="48" applyNumberFormat="1" applyFont="1" applyFill="1" applyBorder="1" applyAlignment="1">
      <alignment horizontal="center" vertical="center"/>
    </xf>
    <xf numFmtId="185" fontId="0" fillId="0" borderId="52" xfId="48" applyNumberFormat="1" applyFont="1" applyFill="1" applyBorder="1" applyAlignment="1">
      <alignment horizontal="distributed"/>
    </xf>
    <xf numFmtId="185" fontId="86" fillId="0" borderId="52" xfId="48" applyNumberFormat="1" applyFont="1" applyFill="1" applyBorder="1" applyAlignment="1">
      <alignment horizontal="distributed"/>
    </xf>
    <xf numFmtId="185" fontId="86" fillId="0" borderId="74" xfId="48" applyNumberFormat="1" applyFont="1" applyFill="1" applyBorder="1" applyAlignment="1">
      <alignment horizontal="distributed"/>
    </xf>
    <xf numFmtId="185" fontId="10" fillId="34" borderId="29" xfId="48" applyNumberFormat="1" applyFont="1" applyFill="1" applyBorder="1" applyAlignment="1" quotePrefix="1">
      <alignment horizontal="center"/>
    </xf>
    <xf numFmtId="185" fontId="10" fillId="34" borderId="15" xfId="48" applyNumberFormat="1" applyFont="1" applyFill="1" applyBorder="1" applyAlignment="1" quotePrefix="1">
      <alignment horizontal="center"/>
    </xf>
    <xf numFmtId="185" fontId="10" fillId="34" borderId="17" xfId="48" applyNumberFormat="1" applyFont="1" applyFill="1" applyBorder="1" applyAlignment="1" quotePrefix="1">
      <alignment horizontal="center"/>
    </xf>
    <xf numFmtId="58" fontId="5" fillId="34" borderId="73" xfId="48" applyNumberFormat="1" applyFont="1" applyFill="1" applyBorder="1" applyAlignment="1">
      <alignment horizontal="distributed" vertical="center"/>
    </xf>
    <xf numFmtId="58" fontId="5" fillId="34" borderId="72" xfId="48" applyNumberFormat="1" applyFont="1" applyFill="1" applyBorder="1" applyAlignment="1">
      <alignment horizontal="distributed" vertical="center"/>
    </xf>
    <xf numFmtId="185" fontId="1" fillId="0" borderId="28" xfId="48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58" fontId="24" fillId="33" borderId="44" xfId="48" applyNumberFormat="1" applyFont="1" applyFill="1" applyBorder="1" applyAlignment="1">
      <alignment horizontal="distributed" vertical="center"/>
    </xf>
    <xf numFmtId="58" fontId="1" fillId="33" borderId="73" xfId="0" applyNumberFormat="1" applyFont="1" applyFill="1" applyBorder="1" applyAlignment="1">
      <alignment horizontal="distributed" vertical="center"/>
    </xf>
    <xf numFmtId="58" fontId="1" fillId="33" borderId="72" xfId="0" applyNumberFormat="1" applyFont="1" applyFill="1" applyBorder="1" applyAlignment="1">
      <alignment horizontal="distributed" vertical="center"/>
    </xf>
    <xf numFmtId="185" fontId="84" fillId="33" borderId="60" xfId="48" applyNumberFormat="1" applyFont="1" applyFill="1" applyBorder="1" applyAlignment="1">
      <alignment horizontal="center" vertical="center"/>
    </xf>
    <xf numFmtId="0" fontId="86" fillId="33" borderId="73" xfId="0" applyFont="1" applyFill="1" applyBorder="1" applyAlignment="1">
      <alignment horizontal="center" vertical="center"/>
    </xf>
    <xf numFmtId="0" fontId="86" fillId="33" borderId="72" xfId="0" applyFont="1" applyFill="1" applyBorder="1" applyAlignment="1">
      <alignment horizontal="center" vertical="center"/>
    </xf>
    <xf numFmtId="185" fontId="8" fillId="33" borderId="44" xfId="48" applyNumberFormat="1" applyFont="1" applyFill="1" applyBorder="1" applyAlignment="1">
      <alignment horizontal="center" vertical="center"/>
    </xf>
    <xf numFmtId="185" fontId="8" fillId="33" borderId="72" xfId="48" applyNumberFormat="1" applyFont="1" applyFill="1" applyBorder="1" applyAlignment="1">
      <alignment horizontal="center" vertical="center"/>
    </xf>
    <xf numFmtId="185" fontId="19" fillId="33" borderId="44" xfId="49" applyNumberFormat="1" applyFont="1" applyFill="1" applyBorder="1" applyAlignment="1">
      <alignment horizontal="center" vertical="center"/>
    </xf>
    <xf numFmtId="185" fontId="19" fillId="33" borderId="72" xfId="49" applyNumberFormat="1" applyFont="1" applyFill="1" applyBorder="1" applyAlignment="1">
      <alignment horizontal="center" vertical="center"/>
    </xf>
    <xf numFmtId="38" fontId="46" fillId="0" borderId="139" xfId="0" applyNumberFormat="1" applyFont="1" applyFill="1" applyBorder="1" applyAlignment="1">
      <alignment horizontal="center" vertical="center"/>
    </xf>
    <xf numFmtId="38" fontId="46" fillId="0" borderId="22" xfId="0" applyNumberFormat="1" applyFont="1" applyFill="1" applyBorder="1" applyAlignment="1">
      <alignment horizontal="center" vertical="center"/>
    </xf>
    <xf numFmtId="38" fontId="46" fillId="0" borderId="20" xfId="0" applyNumberFormat="1" applyFont="1" applyFill="1" applyBorder="1" applyAlignment="1">
      <alignment horizontal="center" vertical="center"/>
    </xf>
    <xf numFmtId="38" fontId="46" fillId="0" borderId="12" xfId="0" applyNumberFormat="1" applyFont="1" applyFill="1" applyBorder="1" applyAlignment="1">
      <alignment horizontal="center" vertical="center"/>
    </xf>
    <xf numFmtId="185" fontId="0" fillId="0" borderId="121" xfId="48" applyNumberFormat="1" applyFont="1" applyFill="1" applyBorder="1" applyAlignment="1">
      <alignment horizontal="center"/>
    </xf>
    <xf numFmtId="185" fontId="0" fillId="0" borderId="123" xfId="48" applyNumberFormat="1" applyFont="1" applyFill="1" applyBorder="1" applyAlignment="1">
      <alignment horizontal="center"/>
    </xf>
    <xf numFmtId="185" fontId="15" fillId="0" borderId="59" xfId="48" applyNumberFormat="1" applyFont="1" applyFill="1" applyBorder="1" applyAlignment="1">
      <alignment/>
    </xf>
    <xf numFmtId="185" fontId="0" fillId="0" borderId="88" xfId="48" applyNumberFormat="1" applyFont="1" applyFill="1" applyBorder="1" applyAlignment="1">
      <alignment/>
    </xf>
    <xf numFmtId="185" fontId="0" fillId="0" borderId="74" xfId="48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1</xdr:row>
      <xdr:rowOff>133350</xdr:rowOff>
    </xdr:from>
    <xdr:to>
      <xdr:col>17</xdr:col>
      <xdr:colOff>0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304800"/>
          <a:ext cx="197167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276225</xdr:colOff>
      <xdr:row>1</xdr:row>
      <xdr:rowOff>133350</xdr:rowOff>
    </xdr:from>
    <xdr:to>
      <xdr:col>16</xdr:col>
      <xdr:colOff>0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342900"/>
          <a:ext cx="197167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104775</xdr:colOff>
      <xdr:row>1</xdr:row>
      <xdr:rowOff>152400</xdr:rowOff>
    </xdr:from>
    <xdr:to>
      <xdr:col>15</xdr:col>
      <xdr:colOff>0</xdr:colOff>
      <xdr:row>1</xdr:row>
      <xdr:rowOff>409575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361950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1</xdr:row>
      <xdr:rowOff>133350</xdr:rowOff>
    </xdr:from>
    <xdr:to>
      <xdr:col>16</xdr:col>
      <xdr:colOff>19050</xdr:colOff>
      <xdr:row>1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304800"/>
          <a:ext cx="196215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1</xdr:row>
      <xdr:rowOff>133350</xdr:rowOff>
    </xdr:from>
    <xdr:to>
      <xdr:col>16</xdr:col>
      <xdr:colOff>19050</xdr:colOff>
      <xdr:row>1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304800"/>
          <a:ext cx="196215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247650</xdr:colOff>
      <xdr:row>1</xdr:row>
      <xdr:rowOff>133350</xdr:rowOff>
    </xdr:from>
    <xdr:to>
      <xdr:col>14</xdr:col>
      <xdr:colOff>714375</xdr:colOff>
      <xdr:row>1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304800"/>
          <a:ext cx="196215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466725</xdr:colOff>
      <xdr:row>1</xdr:row>
      <xdr:rowOff>133350</xdr:rowOff>
    </xdr:from>
    <xdr:to>
      <xdr:col>14</xdr:col>
      <xdr:colOff>790575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333375"/>
          <a:ext cx="203835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showGridLines="0" tabSelected="1" zoomScale="90" zoomScaleNormal="90" workbookViewId="0" topLeftCell="A1">
      <selection activeCell="S14" sqref="S14"/>
    </sheetView>
  </sheetViews>
  <sheetFormatPr defaultColWidth="9.00390625" defaultRowHeight="13.5"/>
  <cols>
    <col min="1" max="1" width="12.125" style="138" customWidth="1"/>
    <col min="2" max="2" width="7.50390625" style="138" customWidth="1"/>
    <col min="3" max="3" width="9.50390625" style="138" customWidth="1"/>
    <col min="4" max="4" width="12.125" style="138" customWidth="1"/>
    <col min="5" max="5" width="7.50390625" style="138" customWidth="1"/>
    <col min="6" max="6" width="9.50390625" style="138" customWidth="1"/>
    <col min="7" max="7" width="12.125" style="138" customWidth="1"/>
    <col min="8" max="8" width="7.50390625" style="138" customWidth="1"/>
    <col min="9" max="9" width="9.50390625" style="138" customWidth="1"/>
    <col min="10" max="10" width="12.125" style="138" customWidth="1"/>
    <col min="11" max="11" width="2.125" style="138" customWidth="1"/>
    <col min="12" max="12" width="7.50390625" style="138" customWidth="1"/>
    <col min="13" max="13" width="9.50390625" style="138" customWidth="1"/>
    <col min="14" max="14" width="12.125" style="138" customWidth="1"/>
    <col min="15" max="15" width="7.50390625" style="138" customWidth="1"/>
    <col min="16" max="16" width="9.50390625" style="138" customWidth="1"/>
    <col min="17" max="17" width="0.37109375" style="138" customWidth="1"/>
    <col min="18" max="18" width="8.625" style="138" customWidth="1"/>
    <col min="19" max="16384" width="9.00390625" style="138" customWidth="1"/>
  </cols>
  <sheetData>
    <row r="1" spans="1:16" s="115" customFormat="1" ht="13.5" customHeight="1">
      <c r="A1" s="151" t="s">
        <v>0</v>
      </c>
      <c r="B1" s="152"/>
      <c r="C1" s="153"/>
      <c r="D1" s="154"/>
      <c r="E1" s="155" t="s">
        <v>1</v>
      </c>
      <c r="F1" s="156"/>
      <c r="G1" s="157"/>
      <c r="H1" s="158" t="s">
        <v>2</v>
      </c>
      <c r="I1" s="152" t="s">
        <v>3</v>
      </c>
      <c r="J1" s="153"/>
      <c r="K1" s="153"/>
      <c r="L1" s="159" t="s">
        <v>4</v>
      </c>
      <c r="M1" s="160"/>
      <c r="N1" s="161"/>
      <c r="O1" s="162"/>
      <c r="P1" s="163"/>
    </row>
    <row r="2" spans="1:16" s="115" customFormat="1" ht="30" customHeight="1" thickBot="1">
      <c r="A2" s="527"/>
      <c r="B2" s="164"/>
      <c r="C2" s="165"/>
      <c r="D2" s="165"/>
      <c r="E2" s="684" t="s">
        <v>151</v>
      </c>
      <c r="F2" s="685"/>
      <c r="G2" s="686"/>
      <c r="H2" s="166"/>
      <c r="I2" s="167">
        <f>M4+'うきは市・八女市・八女郡・筑後市'!M4+'三潴郡・柳川市・大川市・みやま市・大牟田市'!M4+'有明新報社'!L4</f>
        <v>0</v>
      </c>
      <c r="J2" s="530"/>
      <c r="K2" s="539"/>
      <c r="L2" s="687"/>
      <c r="M2" s="688"/>
      <c r="N2" s="170"/>
      <c r="O2" s="162"/>
      <c r="P2" s="163"/>
    </row>
    <row r="3" spans="1:16" s="115" customFormat="1" ht="15" customHeight="1" thickBo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O3" s="171"/>
      <c r="P3" s="580" t="s">
        <v>345</v>
      </c>
    </row>
    <row r="4" spans="1:16" s="115" customFormat="1" ht="17.25" customHeight="1" thickBot="1">
      <c r="A4" s="494" t="s">
        <v>364</v>
      </c>
      <c r="B4" s="172"/>
      <c r="C4" s="173" t="s">
        <v>95</v>
      </c>
      <c r="D4" s="174" t="s">
        <v>5</v>
      </c>
      <c r="E4" s="175"/>
      <c r="F4" s="176" t="s">
        <v>6</v>
      </c>
      <c r="G4" s="177">
        <f>B49+E49+H49+L49+O49</f>
        <v>81310</v>
      </c>
      <c r="H4" s="178" t="s">
        <v>7</v>
      </c>
      <c r="I4" s="179">
        <f>C49+F49+I49+M49+P49</f>
        <v>0</v>
      </c>
      <c r="J4" s="180"/>
      <c r="K4" s="180"/>
      <c r="L4" s="181" t="s">
        <v>8</v>
      </c>
      <c r="M4" s="179">
        <f>I4+I51</f>
        <v>0</v>
      </c>
      <c r="O4" s="171"/>
      <c r="P4" s="581" t="s">
        <v>346</v>
      </c>
    </row>
    <row r="5" spans="1:16" s="115" customFormat="1" ht="4.5" customHeight="1" thickBot="1">
      <c r="A5" s="493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</row>
    <row r="6" spans="1:16" s="115" customFormat="1" ht="16.5" customHeight="1">
      <c r="A6" s="182" t="s">
        <v>9</v>
      </c>
      <c r="B6" s="183"/>
      <c r="C6" s="184"/>
      <c r="D6" s="185" t="s">
        <v>10</v>
      </c>
      <c r="E6" s="183"/>
      <c r="F6" s="184"/>
      <c r="G6" s="185" t="s">
        <v>11</v>
      </c>
      <c r="H6" s="183"/>
      <c r="I6" s="184"/>
      <c r="J6" s="185" t="s">
        <v>12</v>
      </c>
      <c r="K6" s="185"/>
      <c r="L6" s="183"/>
      <c r="M6" s="184"/>
      <c r="N6" s="185" t="s">
        <v>13</v>
      </c>
      <c r="O6" s="183"/>
      <c r="P6" s="184"/>
    </row>
    <row r="7" spans="1:16" s="131" customFormat="1" ht="16.5" customHeight="1">
      <c r="A7" s="186" t="s">
        <v>14</v>
      </c>
      <c r="B7" s="187" t="s">
        <v>15</v>
      </c>
      <c r="C7" s="188" t="s">
        <v>172</v>
      </c>
      <c r="D7" s="186" t="s">
        <v>14</v>
      </c>
      <c r="E7" s="187" t="s">
        <v>15</v>
      </c>
      <c r="F7" s="188" t="s">
        <v>172</v>
      </c>
      <c r="G7" s="186" t="s">
        <v>14</v>
      </c>
      <c r="H7" s="187" t="s">
        <v>15</v>
      </c>
      <c r="I7" s="188" t="s">
        <v>172</v>
      </c>
      <c r="J7" s="540" t="s">
        <v>14</v>
      </c>
      <c r="K7" s="541"/>
      <c r="L7" s="187" t="s">
        <v>15</v>
      </c>
      <c r="M7" s="188" t="s">
        <v>172</v>
      </c>
      <c r="N7" s="186" t="s">
        <v>14</v>
      </c>
      <c r="O7" s="187" t="s">
        <v>15</v>
      </c>
      <c r="P7" s="188" t="s">
        <v>172</v>
      </c>
    </row>
    <row r="8" spans="1:16" s="131" customFormat="1" ht="16.5" customHeight="1">
      <c r="A8" s="637" t="s">
        <v>200</v>
      </c>
      <c r="B8" s="638"/>
      <c r="C8" s="639"/>
      <c r="D8" s="637" t="s">
        <v>200</v>
      </c>
      <c r="E8" s="638"/>
      <c r="F8" s="639"/>
      <c r="G8" s="637" t="s">
        <v>200</v>
      </c>
      <c r="H8" s="638"/>
      <c r="I8" s="639"/>
      <c r="J8" s="637" t="s">
        <v>200</v>
      </c>
      <c r="K8" s="638"/>
      <c r="L8" s="638"/>
      <c r="M8" s="639"/>
      <c r="N8" s="637" t="s">
        <v>200</v>
      </c>
      <c r="O8" s="638"/>
      <c r="P8" s="640"/>
    </row>
    <row r="9" spans="1:16" s="131" customFormat="1" ht="16.5" customHeight="1">
      <c r="A9" s="189" t="s">
        <v>363</v>
      </c>
      <c r="B9" s="598">
        <v>600</v>
      </c>
      <c r="C9" s="342"/>
      <c r="D9" s="112" t="s">
        <v>17</v>
      </c>
      <c r="E9" s="341">
        <v>950</v>
      </c>
      <c r="F9" s="342"/>
      <c r="G9" s="112" t="s">
        <v>17</v>
      </c>
      <c r="H9" s="341">
        <v>960</v>
      </c>
      <c r="I9" s="342"/>
      <c r="J9" s="372" t="s">
        <v>18</v>
      </c>
      <c r="K9" s="576" t="s">
        <v>340</v>
      </c>
      <c r="L9" s="383">
        <v>3460</v>
      </c>
      <c r="M9" s="342"/>
      <c r="N9" s="502" t="s">
        <v>140</v>
      </c>
      <c r="O9" s="341">
        <v>660</v>
      </c>
      <c r="P9" s="342"/>
    </row>
    <row r="10" spans="1:16" s="131" customFormat="1" ht="16.5" customHeight="1">
      <c r="A10" s="189" t="s">
        <v>21</v>
      </c>
      <c r="B10" s="598">
        <v>1460</v>
      </c>
      <c r="C10" s="342"/>
      <c r="D10" s="112" t="s">
        <v>20</v>
      </c>
      <c r="E10" s="341">
        <v>680</v>
      </c>
      <c r="F10" s="342"/>
      <c r="G10" s="112" t="s">
        <v>22</v>
      </c>
      <c r="H10" s="341">
        <v>1490</v>
      </c>
      <c r="I10" s="342"/>
      <c r="J10" s="372" t="s">
        <v>266</v>
      </c>
      <c r="K10" s="561" t="s">
        <v>340</v>
      </c>
      <c r="L10" s="383">
        <v>3080</v>
      </c>
      <c r="M10" s="342"/>
      <c r="N10" s="502" t="s">
        <v>141</v>
      </c>
      <c r="O10" s="341">
        <v>170</v>
      </c>
      <c r="P10" s="342"/>
    </row>
    <row r="11" spans="1:16" s="131" customFormat="1" ht="16.5" customHeight="1">
      <c r="A11" s="599" t="s">
        <v>362</v>
      </c>
      <c r="B11" s="600">
        <v>800</v>
      </c>
      <c r="C11" s="342"/>
      <c r="D11" s="586" t="s">
        <v>315</v>
      </c>
      <c r="E11" s="341">
        <v>2350</v>
      </c>
      <c r="F11" s="342"/>
      <c r="G11" s="112" t="s">
        <v>24</v>
      </c>
      <c r="H11" s="341">
        <v>1430</v>
      </c>
      <c r="I11" s="342"/>
      <c r="J11" s="532" t="s">
        <v>23</v>
      </c>
      <c r="K11" s="561" t="s">
        <v>340</v>
      </c>
      <c r="L11" s="383">
        <v>2220</v>
      </c>
      <c r="M11" s="342"/>
      <c r="N11" s="502" t="s">
        <v>316</v>
      </c>
      <c r="O11" s="341">
        <v>980</v>
      </c>
      <c r="P11" s="342"/>
    </row>
    <row r="12" spans="1:16" s="131" customFormat="1" ht="16.5" customHeight="1">
      <c r="A12" s="618" t="s">
        <v>365</v>
      </c>
      <c r="B12" s="598">
        <v>2000</v>
      </c>
      <c r="C12" s="342"/>
      <c r="D12" s="114" t="s">
        <v>324</v>
      </c>
      <c r="E12" s="341">
        <v>1200</v>
      </c>
      <c r="F12" s="342"/>
      <c r="G12" s="114" t="s">
        <v>20</v>
      </c>
      <c r="H12" s="341">
        <v>460</v>
      </c>
      <c r="I12" s="342"/>
      <c r="J12" s="532" t="s">
        <v>27</v>
      </c>
      <c r="K12" s="561" t="s">
        <v>340</v>
      </c>
      <c r="L12" s="383">
        <v>2320</v>
      </c>
      <c r="M12" s="342"/>
      <c r="N12" s="504" t="s">
        <v>137</v>
      </c>
      <c r="O12" s="341">
        <v>160</v>
      </c>
      <c r="P12" s="342"/>
    </row>
    <row r="13" spans="1:16" s="131" customFormat="1" ht="16.5" customHeight="1">
      <c r="A13" s="189" t="s">
        <v>29</v>
      </c>
      <c r="B13" s="598">
        <v>40</v>
      </c>
      <c r="C13" s="342"/>
      <c r="D13" s="112" t="s">
        <v>25</v>
      </c>
      <c r="E13" s="341">
        <v>420</v>
      </c>
      <c r="F13" s="342"/>
      <c r="G13" s="114" t="s">
        <v>26</v>
      </c>
      <c r="H13" s="341">
        <v>1770</v>
      </c>
      <c r="I13" s="342"/>
      <c r="J13" s="532" t="s">
        <v>136</v>
      </c>
      <c r="K13" s="561" t="s">
        <v>340</v>
      </c>
      <c r="L13" s="383">
        <v>1430</v>
      </c>
      <c r="M13" s="342"/>
      <c r="N13" s="505" t="s">
        <v>138</v>
      </c>
      <c r="O13" s="341">
        <v>170</v>
      </c>
      <c r="P13" s="342"/>
    </row>
    <row r="14" spans="1:16" s="131" customFormat="1" ht="16.5" customHeight="1">
      <c r="A14" s="189" t="s">
        <v>34</v>
      </c>
      <c r="B14" s="598">
        <v>200</v>
      </c>
      <c r="C14" s="342"/>
      <c r="D14" s="112" t="s">
        <v>247</v>
      </c>
      <c r="E14" s="341">
        <v>900</v>
      </c>
      <c r="F14" s="342"/>
      <c r="G14" s="112" t="s">
        <v>131</v>
      </c>
      <c r="H14" s="341">
        <v>1290</v>
      </c>
      <c r="I14" s="342"/>
      <c r="J14" s="532" t="s">
        <v>22</v>
      </c>
      <c r="K14" s="561" t="s">
        <v>340</v>
      </c>
      <c r="L14" s="383">
        <v>1060</v>
      </c>
      <c r="M14" s="342"/>
      <c r="N14" s="503" t="s">
        <v>248</v>
      </c>
      <c r="O14" s="341">
        <v>330</v>
      </c>
      <c r="P14" s="342"/>
    </row>
    <row r="15" spans="1:16" s="131" customFormat="1" ht="16.5" customHeight="1">
      <c r="A15" s="189" t="s">
        <v>361</v>
      </c>
      <c r="B15" s="600">
        <v>250</v>
      </c>
      <c r="C15" s="342"/>
      <c r="D15" s="112" t="s">
        <v>112</v>
      </c>
      <c r="E15" s="341">
        <v>300</v>
      </c>
      <c r="F15" s="342"/>
      <c r="G15" s="114" t="s">
        <v>30</v>
      </c>
      <c r="H15" s="341">
        <v>2230</v>
      </c>
      <c r="I15" s="342"/>
      <c r="J15" s="532" t="s">
        <v>246</v>
      </c>
      <c r="K15" s="561" t="s">
        <v>340</v>
      </c>
      <c r="L15" s="383">
        <v>2170</v>
      </c>
      <c r="M15" s="342"/>
      <c r="N15" s="505" t="s">
        <v>195</v>
      </c>
      <c r="O15" s="341">
        <v>100</v>
      </c>
      <c r="P15" s="342"/>
    </row>
    <row r="16" spans="1:16" s="131" customFormat="1" ht="16.5" customHeight="1">
      <c r="A16" s="601"/>
      <c r="B16" s="600"/>
      <c r="C16" s="345"/>
      <c r="D16" s="114" t="s">
        <v>170</v>
      </c>
      <c r="E16" s="341">
        <v>300</v>
      </c>
      <c r="F16" s="342"/>
      <c r="G16" s="507" t="s">
        <v>323</v>
      </c>
      <c r="H16" s="341">
        <v>2170</v>
      </c>
      <c r="I16" s="342"/>
      <c r="J16" s="532" t="s">
        <v>211</v>
      </c>
      <c r="K16" s="561" t="s">
        <v>340</v>
      </c>
      <c r="L16" s="383">
        <v>3150</v>
      </c>
      <c r="M16" s="342"/>
      <c r="N16" s="623"/>
      <c r="O16" s="344">
        <v>0</v>
      </c>
      <c r="P16" s="342">
        <f>SUM(O16)</f>
        <v>0</v>
      </c>
    </row>
    <row r="17" spans="1:16" s="131" customFormat="1" ht="16.5" customHeight="1">
      <c r="A17" s="601"/>
      <c r="B17" s="191"/>
      <c r="C17" s="345"/>
      <c r="D17" s="114"/>
      <c r="E17" s="500"/>
      <c r="F17" s="342"/>
      <c r="G17" s="114" t="s">
        <v>33</v>
      </c>
      <c r="H17" s="341">
        <v>1100</v>
      </c>
      <c r="I17" s="342"/>
      <c r="J17" s="533" t="s">
        <v>214</v>
      </c>
      <c r="K17" s="577" t="s">
        <v>340</v>
      </c>
      <c r="L17" s="383">
        <v>1870</v>
      </c>
      <c r="M17" s="342"/>
      <c r="N17" s="503"/>
      <c r="O17" s="622"/>
      <c r="P17" s="347"/>
    </row>
    <row r="18" spans="1:16" s="131" customFormat="1" ht="16.5" customHeight="1">
      <c r="A18" s="587"/>
      <c r="B18" s="348"/>
      <c r="C18" s="345"/>
      <c r="D18" s="112"/>
      <c r="E18" s="500"/>
      <c r="F18" s="501"/>
      <c r="G18" s="114" t="s">
        <v>19</v>
      </c>
      <c r="H18" s="341">
        <v>1730</v>
      </c>
      <c r="I18" s="342"/>
      <c r="J18" s="532" t="s">
        <v>31</v>
      </c>
      <c r="K18" s="550" t="s">
        <v>340</v>
      </c>
      <c r="L18" s="383">
        <v>4090</v>
      </c>
      <c r="M18" s="342"/>
      <c r="N18" s="635" t="s">
        <v>139</v>
      </c>
      <c r="O18" s="500"/>
      <c r="P18" s="342"/>
    </row>
    <row r="19" spans="1:16" s="131" customFormat="1" ht="16.5" customHeight="1">
      <c r="A19" s="587"/>
      <c r="B19" s="348"/>
      <c r="C19" s="345"/>
      <c r="D19" s="112"/>
      <c r="E19" s="500"/>
      <c r="F19" s="501"/>
      <c r="G19" s="114" t="s">
        <v>34</v>
      </c>
      <c r="H19" s="341">
        <v>1580</v>
      </c>
      <c r="I19" s="342"/>
      <c r="J19" s="532" t="s">
        <v>34</v>
      </c>
      <c r="K19" s="561" t="s">
        <v>340</v>
      </c>
      <c r="L19" s="383">
        <v>2550</v>
      </c>
      <c r="M19" s="342"/>
      <c r="N19" s="516"/>
      <c r="O19" s="344"/>
      <c r="P19" s="345"/>
    </row>
    <row r="20" spans="1:16" s="131" customFormat="1" ht="16.5" customHeight="1">
      <c r="A20" s="587"/>
      <c r="B20" s="348"/>
      <c r="C20" s="345"/>
      <c r="D20" s="114"/>
      <c r="E20" s="500"/>
      <c r="F20" s="501"/>
      <c r="G20" s="114" t="s">
        <v>32</v>
      </c>
      <c r="H20" s="341">
        <v>1500</v>
      </c>
      <c r="I20" s="342"/>
      <c r="J20" s="532" t="s">
        <v>35</v>
      </c>
      <c r="K20" s="561" t="s">
        <v>340</v>
      </c>
      <c r="L20" s="383">
        <v>2190</v>
      </c>
      <c r="M20" s="342"/>
      <c r="N20" s="661" t="s">
        <v>116</v>
      </c>
      <c r="O20" s="662">
        <f>SUM(O9:O19)</f>
        <v>2570</v>
      </c>
      <c r="P20" s="663">
        <f>SUM(P9:P19)</f>
        <v>0</v>
      </c>
    </row>
    <row r="21" spans="1:16" s="131" customFormat="1" ht="16.5" customHeight="1">
      <c r="A21" s="587"/>
      <c r="B21" s="348"/>
      <c r="C21" s="345"/>
      <c r="D21" s="114"/>
      <c r="E21" s="348"/>
      <c r="F21" s="345"/>
      <c r="G21" s="114" t="s">
        <v>28</v>
      </c>
      <c r="H21" s="341">
        <v>1410</v>
      </c>
      <c r="I21" s="342"/>
      <c r="J21" s="689" t="s">
        <v>338</v>
      </c>
      <c r="K21" s="690"/>
      <c r="L21" s="383">
        <v>1260</v>
      </c>
      <c r="M21" s="342"/>
      <c r="N21" s="506" t="s">
        <v>147</v>
      </c>
      <c r="O21" s="660">
        <v>30</v>
      </c>
      <c r="P21" s="347"/>
    </row>
    <row r="22" spans="1:16" s="131" customFormat="1" ht="16.5" customHeight="1">
      <c r="A22" s="587"/>
      <c r="B22" s="348"/>
      <c r="C22" s="345"/>
      <c r="D22" s="114"/>
      <c r="E22" s="348"/>
      <c r="F22" s="345"/>
      <c r="G22" s="339" t="s">
        <v>262</v>
      </c>
      <c r="H22" s="344">
        <v>320</v>
      </c>
      <c r="I22" s="342"/>
      <c r="J22" s="372"/>
      <c r="K22" s="550"/>
      <c r="L22" s="383"/>
      <c r="M22" s="342"/>
      <c r="N22" s="515"/>
      <c r="O22" s="349"/>
      <c r="P22" s="347">
        <f>SUM(O22)</f>
        <v>0</v>
      </c>
    </row>
    <row r="23" spans="1:16" s="131" customFormat="1" ht="16.5" customHeight="1">
      <c r="A23" s="587"/>
      <c r="B23" s="348"/>
      <c r="C23" s="345"/>
      <c r="D23" s="112"/>
      <c r="E23" s="348"/>
      <c r="F23" s="345"/>
      <c r="G23" s="146"/>
      <c r="H23" s="350"/>
      <c r="I23" s="342"/>
      <c r="J23" s="534"/>
      <c r="K23" s="551"/>
      <c r="L23" s="383"/>
      <c r="M23" s="342"/>
      <c r="N23" s="661" t="s">
        <v>116</v>
      </c>
      <c r="O23" s="662">
        <f>SUM(O21:O22)</f>
        <v>30</v>
      </c>
      <c r="P23" s="665">
        <f>SUM(P21:P22)</f>
        <v>0</v>
      </c>
    </row>
    <row r="24" spans="1:16" s="131" customFormat="1" ht="16.5" customHeight="1">
      <c r="A24" s="629" t="s">
        <v>16</v>
      </c>
      <c r="B24" s="636" t="s">
        <v>357</v>
      </c>
      <c r="C24" s="342"/>
      <c r="D24" s="629" t="s">
        <v>34</v>
      </c>
      <c r="E24" s="500"/>
      <c r="F24" s="342"/>
      <c r="G24" s="339"/>
      <c r="H24" s="344"/>
      <c r="I24" s="342"/>
      <c r="J24" s="534"/>
      <c r="K24" s="551"/>
      <c r="L24" s="528"/>
      <c r="M24" s="345"/>
      <c r="N24" s="114" t="s">
        <v>325</v>
      </c>
      <c r="O24" s="348">
        <v>260</v>
      </c>
      <c r="P24" s="664"/>
    </row>
    <row r="25" spans="1:16" s="131" customFormat="1" ht="16.5" customHeight="1">
      <c r="A25" s="620" t="s">
        <v>28</v>
      </c>
      <c r="B25" s="598"/>
      <c r="C25" s="342"/>
      <c r="D25" s="114"/>
      <c r="E25" s="348"/>
      <c r="F25" s="345"/>
      <c r="G25" s="339"/>
      <c r="H25" s="344"/>
      <c r="I25" s="342"/>
      <c r="J25" s="534"/>
      <c r="K25" s="551"/>
      <c r="L25" s="528"/>
      <c r="M25" s="351"/>
      <c r="N25" s="683" t="s">
        <v>212</v>
      </c>
      <c r="O25" s="348">
        <v>260</v>
      </c>
      <c r="P25" s="345"/>
    </row>
    <row r="26" spans="1:16" s="131" customFormat="1" ht="16.5" customHeight="1">
      <c r="A26" s="620" t="s">
        <v>22</v>
      </c>
      <c r="B26" s="598"/>
      <c r="C26" s="342"/>
      <c r="D26" s="112"/>
      <c r="E26" s="348"/>
      <c r="F26" s="345"/>
      <c r="G26" s="352"/>
      <c r="H26" s="353"/>
      <c r="I26" s="342"/>
      <c r="J26" s="534"/>
      <c r="K26" s="551"/>
      <c r="L26" s="542"/>
      <c r="M26" s="524"/>
      <c r="N26" s="114" t="s">
        <v>326</v>
      </c>
      <c r="O26" s="348">
        <v>120</v>
      </c>
      <c r="P26" s="345"/>
    </row>
    <row r="27" spans="1:16" s="131" customFormat="1" ht="16.5" customHeight="1">
      <c r="A27" s="587"/>
      <c r="B27" s="348"/>
      <c r="C27" s="345"/>
      <c r="D27" s="112"/>
      <c r="E27" s="348"/>
      <c r="F27" s="345"/>
      <c r="G27" s="354"/>
      <c r="H27" s="355"/>
      <c r="I27" s="356"/>
      <c r="J27" s="534"/>
      <c r="K27" s="551"/>
      <c r="L27" s="543"/>
      <c r="M27" s="357"/>
      <c r="N27" s="554" t="s">
        <v>339</v>
      </c>
      <c r="O27" s="344">
        <v>50</v>
      </c>
      <c r="P27" s="345"/>
    </row>
    <row r="28" spans="1:16" s="131" customFormat="1" ht="16.5" customHeight="1">
      <c r="A28" s="587"/>
      <c r="B28" s="348"/>
      <c r="C28" s="345"/>
      <c r="D28" s="358"/>
      <c r="E28" s="348"/>
      <c r="F28" s="345"/>
      <c r="G28" s="359"/>
      <c r="H28" s="360"/>
      <c r="I28" s="361"/>
      <c r="J28" s="362"/>
      <c r="K28" s="552"/>
      <c r="L28" s="544"/>
      <c r="M28" s="364"/>
      <c r="N28" s="517"/>
      <c r="O28" s="363"/>
      <c r="P28" s="364"/>
    </row>
    <row r="29" spans="1:16" s="131" customFormat="1" ht="16.5" customHeight="1">
      <c r="A29" s="587"/>
      <c r="B29" s="348"/>
      <c r="C29" s="345"/>
      <c r="D29" s="114"/>
      <c r="E29" s="348"/>
      <c r="F29" s="345"/>
      <c r="G29" s="365"/>
      <c r="H29" s="366"/>
      <c r="I29" s="342"/>
      <c r="J29" s="535"/>
      <c r="K29" s="553"/>
      <c r="L29" s="529"/>
      <c r="M29" s="367"/>
      <c r="N29" s="368"/>
      <c r="O29" s="344"/>
      <c r="P29" s="345"/>
    </row>
    <row r="30" spans="1:16" s="131" customFormat="1" ht="16.5" customHeight="1">
      <c r="A30" s="667" t="s">
        <v>174</v>
      </c>
      <c r="B30" s="662">
        <f>SUM(B9:B27)</f>
        <v>5350</v>
      </c>
      <c r="C30" s="663">
        <f>SUM(C9:C29)</f>
        <v>0</v>
      </c>
      <c r="D30" s="667" t="s">
        <v>174</v>
      </c>
      <c r="E30" s="662">
        <f>SUM(E9:E21)</f>
        <v>7100</v>
      </c>
      <c r="F30" s="663">
        <f>SUM(F9:F29)</f>
        <v>0</v>
      </c>
      <c r="G30" s="667" t="s">
        <v>174</v>
      </c>
      <c r="H30" s="662">
        <f>SUM(H9:H22)</f>
        <v>19440</v>
      </c>
      <c r="I30" s="663">
        <f>SUM(I9:I29)</f>
        <v>0</v>
      </c>
      <c r="J30" s="667" t="s">
        <v>174</v>
      </c>
      <c r="K30" s="668"/>
      <c r="L30" s="669">
        <f>SUM(L9:L22)</f>
        <v>30850</v>
      </c>
      <c r="M30" s="663">
        <f>SUM(M9:M29)</f>
        <v>0</v>
      </c>
      <c r="N30" s="667" t="s">
        <v>174</v>
      </c>
      <c r="O30" s="662">
        <f>SUM(O24:O29)</f>
        <v>690</v>
      </c>
      <c r="P30" s="663">
        <f>SUM(P24:P29)</f>
        <v>0</v>
      </c>
    </row>
    <row r="31" spans="1:16" s="131" customFormat="1" ht="16.5" customHeight="1">
      <c r="A31" s="369" t="s">
        <v>201</v>
      </c>
      <c r="B31" s="536"/>
      <c r="C31" s="132"/>
      <c r="D31" s="369" t="s">
        <v>201</v>
      </c>
      <c r="E31" s="666"/>
      <c r="F31" s="132"/>
      <c r="G31" s="369" t="s">
        <v>201</v>
      </c>
      <c r="H31" s="666"/>
      <c r="I31" s="132"/>
      <c r="J31" s="369" t="s">
        <v>201</v>
      </c>
      <c r="K31" s="536"/>
      <c r="L31" s="666"/>
      <c r="M31" s="132"/>
      <c r="N31" s="369" t="s">
        <v>201</v>
      </c>
      <c r="O31" s="666"/>
      <c r="P31" s="132"/>
    </row>
    <row r="32" spans="1:16" s="131" customFormat="1" ht="16.5" customHeight="1">
      <c r="A32" s="372" t="s">
        <v>44</v>
      </c>
      <c r="B32" s="370">
        <v>250</v>
      </c>
      <c r="C32" s="345"/>
      <c r="D32" s="112" t="s">
        <v>178</v>
      </c>
      <c r="E32" s="371">
        <v>300</v>
      </c>
      <c r="F32" s="345"/>
      <c r="G32" s="372" t="s">
        <v>213</v>
      </c>
      <c r="H32" s="373">
        <v>980</v>
      </c>
      <c r="I32" s="345"/>
      <c r="J32" s="372" t="s">
        <v>178</v>
      </c>
      <c r="K32" s="578" t="s">
        <v>340</v>
      </c>
      <c r="L32" s="374">
        <v>1660</v>
      </c>
      <c r="M32" s="342"/>
      <c r="N32" s="372" t="s">
        <v>152</v>
      </c>
      <c r="O32" s="373">
        <v>70</v>
      </c>
      <c r="P32" s="345"/>
    </row>
    <row r="33" spans="1:16" s="131" customFormat="1" ht="16.5" customHeight="1">
      <c r="A33" s="365"/>
      <c r="B33" s="375"/>
      <c r="C33" s="132"/>
      <c r="D33" s="339"/>
      <c r="E33" s="376"/>
      <c r="F33" s="132"/>
      <c r="G33" s="362"/>
      <c r="H33" s="363"/>
      <c r="I33" s="488"/>
      <c r="J33" s="691" t="s">
        <v>179</v>
      </c>
      <c r="K33" s="692"/>
      <c r="L33" s="374">
        <v>1490</v>
      </c>
      <c r="M33" s="342"/>
      <c r="N33" s="365" t="s">
        <v>153</v>
      </c>
      <c r="O33" s="366">
        <v>40</v>
      </c>
      <c r="P33" s="345"/>
    </row>
    <row r="34" spans="1:16" s="131" customFormat="1" ht="16.5" customHeight="1">
      <c r="A34" s="381"/>
      <c r="B34" s="377"/>
      <c r="C34" s="132"/>
      <c r="D34" s="337"/>
      <c r="E34" s="378"/>
      <c r="F34" s="132"/>
      <c r="G34" s="379"/>
      <c r="H34" s="380"/>
      <c r="I34" s="525"/>
      <c r="J34" s="381"/>
      <c r="K34" s="441"/>
      <c r="L34" s="382"/>
      <c r="M34" s="132"/>
      <c r="N34" s="508"/>
      <c r="O34" s="382"/>
      <c r="P34" s="132"/>
    </row>
    <row r="35" spans="1:16" s="131" customFormat="1" ht="16.5" customHeight="1">
      <c r="A35" s="670" t="s">
        <v>174</v>
      </c>
      <c r="B35" s="669">
        <f>SUM(B32:B34)</f>
        <v>250</v>
      </c>
      <c r="C35" s="663">
        <f>SUM(C32:C34)</f>
        <v>0</v>
      </c>
      <c r="D35" s="670" t="s">
        <v>174</v>
      </c>
      <c r="E35" s="669">
        <f>SUM(E32:E34)</f>
        <v>300</v>
      </c>
      <c r="F35" s="663">
        <f>SUM(F32:F34)</f>
        <v>0</v>
      </c>
      <c r="G35" s="670" t="s">
        <v>174</v>
      </c>
      <c r="H35" s="669">
        <f>SUM(H32:H34)</f>
        <v>980</v>
      </c>
      <c r="I35" s="663">
        <f>SUM(I32:I34)</f>
        <v>0</v>
      </c>
      <c r="J35" s="670" t="s">
        <v>174</v>
      </c>
      <c r="K35" s="668"/>
      <c r="L35" s="669">
        <f>SUM(L32:L33)</f>
        <v>3150</v>
      </c>
      <c r="M35" s="663">
        <f>SUM(M32:M34)</f>
        <v>0</v>
      </c>
      <c r="N35" s="670" t="s">
        <v>174</v>
      </c>
      <c r="O35" s="669">
        <f>SUM(O32:O33)</f>
        <v>110</v>
      </c>
      <c r="P35" s="663">
        <f>SUM(P32:P34)</f>
        <v>0</v>
      </c>
    </row>
    <row r="36" spans="1:16" s="131" customFormat="1" ht="16.5" customHeight="1">
      <c r="A36" s="369" t="s">
        <v>202</v>
      </c>
      <c r="B36" s="536"/>
      <c r="C36" s="132"/>
      <c r="D36" s="369" t="s">
        <v>202</v>
      </c>
      <c r="E36" s="666"/>
      <c r="F36" s="132"/>
      <c r="G36" s="369" t="s">
        <v>202</v>
      </c>
      <c r="H36" s="666"/>
      <c r="I36" s="132"/>
      <c r="J36" s="369" t="s">
        <v>202</v>
      </c>
      <c r="K36" s="536"/>
      <c r="L36" s="666"/>
      <c r="M36" s="132"/>
      <c r="N36" s="369" t="s">
        <v>202</v>
      </c>
      <c r="O36" s="666"/>
      <c r="P36" s="132"/>
    </row>
    <row r="37" spans="1:16" s="131" customFormat="1" ht="16.5" customHeight="1">
      <c r="A37" s="633" t="s">
        <v>43</v>
      </c>
      <c r="B37" s="588"/>
      <c r="C37" s="345"/>
      <c r="D37" s="365" t="s">
        <v>135</v>
      </c>
      <c r="E37" s="366"/>
      <c r="F37" s="345"/>
      <c r="G37" s="339" t="s">
        <v>255</v>
      </c>
      <c r="H37" s="383">
        <v>1380</v>
      </c>
      <c r="I37" s="342"/>
      <c r="J37" s="372" t="s">
        <v>134</v>
      </c>
      <c r="K37" s="555"/>
      <c r="L37" s="373"/>
      <c r="M37" s="345"/>
      <c r="N37" s="372" t="s">
        <v>180</v>
      </c>
      <c r="O37" s="373"/>
      <c r="P37" s="345"/>
    </row>
    <row r="38" spans="1:16" s="131" customFormat="1" ht="16.5" customHeight="1">
      <c r="A38" s="634" t="s">
        <v>135</v>
      </c>
      <c r="B38" s="589"/>
      <c r="C38" s="345"/>
      <c r="D38" s="621"/>
      <c r="E38" s="366"/>
      <c r="F38" s="347"/>
      <c r="G38" s="384" t="s">
        <v>243</v>
      </c>
      <c r="H38" s="385">
        <v>300</v>
      </c>
      <c r="I38" s="347"/>
      <c r="J38" s="365" t="s">
        <v>173</v>
      </c>
      <c r="K38" s="590" t="s">
        <v>340</v>
      </c>
      <c r="L38" s="366">
        <v>2240</v>
      </c>
      <c r="M38" s="345"/>
      <c r="N38" s="365" t="s">
        <v>181</v>
      </c>
      <c r="O38" s="366">
        <v>70</v>
      </c>
      <c r="P38" s="345"/>
    </row>
    <row r="39" spans="1:16" s="131" customFormat="1" ht="16.5" customHeight="1">
      <c r="A39" s="381"/>
      <c r="B39" s="377"/>
      <c r="C39" s="132"/>
      <c r="E39" s="382"/>
      <c r="F39" s="132"/>
      <c r="G39" s="384"/>
      <c r="H39" s="385"/>
      <c r="I39" s="347"/>
      <c r="J39" s="381"/>
      <c r="K39" s="537"/>
      <c r="L39" s="382"/>
      <c r="M39" s="132"/>
      <c r="N39" s="508"/>
      <c r="O39" s="382"/>
      <c r="P39" s="132"/>
    </row>
    <row r="40" spans="1:16" s="131" customFormat="1" ht="16.5" customHeight="1">
      <c r="A40" s="670" t="s">
        <v>174</v>
      </c>
      <c r="B40" s="671">
        <f>SUM(B37:B39)</f>
        <v>0</v>
      </c>
      <c r="C40" s="663">
        <f>SUM(C37:C39)</f>
        <v>0</v>
      </c>
      <c r="D40" s="670" t="s">
        <v>174</v>
      </c>
      <c r="E40" s="669">
        <f>SUM(E37:E38)</f>
        <v>0</v>
      </c>
      <c r="F40" s="672">
        <f>SUM(F37:F39)</f>
        <v>0</v>
      </c>
      <c r="G40" s="667" t="s">
        <v>174</v>
      </c>
      <c r="H40" s="662">
        <f>SUM(H37:H39)</f>
        <v>1680</v>
      </c>
      <c r="I40" s="663">
        <f>SUM(I37:I39)</f>
        <v>0</v>
      </c>
      <c r="J40" s="670" t="s">
        <v>174</v>
      </c>
      <c r="K40" s="673"/>
      <c r="L40" s="669">
        <f>SUM(L37:L39)</f>
        <v>2240</v>
      </c>
      <c r="M40" s="663">
        <f>SUM(M37:M39)</f>
        <v>0</v>
      </c>
      <c r="N40" s="670" t="s">
        <v>174</v>
      </c>
      <c r="O40" s="669">
        <f>SUM(O37:O39)</f>
        <v>70</v>
      </c>
      <c r="P40" s="663">
        <f>SUM(P37:P39)</f>
        <v>0</v>
      </c>
    </row>
    <row r="41" spans="1:16" s="131" customFormat="1" ht="16.5" customHeight="1">
      <c r="A41" s="369" t="s">
        <v>203</v>
      </c>
      <c r="B41" s="536"/>
      <c r="C41" s="132"/>
      <c r="D41" s="369" t="s">
        <v>203</v>
      </c>
      <c r="E41" s="666"/>
      <c r="F41" s="386"/>
      <c r="G41" s="369" t="s">
        <v>203</v>
      </c>
      <c r="H41" s="666"/>
      <c r="I41" s="132"/>
      <c r="J41" s="369" t="s">
        <v>203</v>
      </c>
      <c r="K41" s="536"/>
      <c r="L41" s="666"/>
      <c r="M41" s="132"/>
      <c r="N41" s="369" t="s">
        <v>203</v>
      </c>
      <c r="O41" s="666"/>
      <c r="P41" s="132"/>
    </row>
    <row r="42" spans="1:16" s="131" customFormat="1" ht="16.5" customHeight="1">
      <c r="A42" s="339" t="s">
        <v>217</v>
      </c>
      <c r="B42" s="383">
        <v>300</v>
      </c>
      <c r="C42" s="342"/>
      <c r="D42" s="372" t="s">
        <v>111</v>
      </c>
      <c r="E42" s="373">
        <v>250</v>
      </c>
      <c r="F42" s="345"/>
      <c r="G42" s="339" t="s">
        <v>61</v>
      </c>
      <c r="H42" s="383">
        <v>1200</v>
      </c>
      <c r="I42" s="342"/>
      <c r="J42" s="365" t="s">
        <v>61</v>
      </c>
      <c r="K42" s="576" t="s">
        <v>340</v>
      </c>
      <c r="L42" s="383">
        <v>2120</v>
      </c>
      <c r="M42" s="342"/>
      <c r="N42" s="372" t="s">
        <v>327</v>
      </c>
      <c r="O42" s="373">
        <v>120</v>
      </c>
      <c r="P42" s="345"/>
    </row>
    <row r="43" spans="1:16" s="131" customFormat="1" ht="16.5" customHeight="1">
      <c r="A43" s="626" t="s">
        <v>62</v>
      </c>
      <c r="B43" s="591"/>
      <c r="C43" s="342"/>
      <c r="D43" s="365" t="s">
        <v>252</v>
      </c>
      <c r="E43" s="366">
        <v>190</v>
      </c>
      <c r="F43" s="386"/>
      <c r="G43" s="112" t="s">
        <v>62</v>
      </c>
      <c r="H43" s="383">
        <v>470</v>
      </c>
      <c r="I43" s="342"/>
      <c r="J43" s="691" t="s">
        <v>62</v>
      </c>
      <c r="K43" s="692"/>
      <c r="L43" s="383">
        <v>1750</v>
      </c>
      <c r="M43" s="342"/>
      <c r="N43" s="372" t="s">
        <v>328</v>
      </c>
      <c r="O43" s="373">
        <v>100</v>
      </c>
      <c r="P43" s="345"/>
    </row>
    <row r="44" spans="1:16" s="131" customFormat="1" ht="16.5" customHeight="1">
      <c r="A44" s="365"/>
      <c r="B44" s="375"/>
      <c r="C44" s="463"/>
      <c r="D44" s="387"/>
      <c r="E44" s="344"/>
      <c r="F44" s="386"/>
      <c r="G44" s="365"/>
      <c r="H44" s="388"/>
      <c r="I44" s="132"/>
      <c r="J44" s="365"/>
      <c r="K44" s="592"/>
      <c r="L44" s="349"/>
      <c r="M44" s="132"/>
      <c r="N44" s="568"/>
      <c r="O44" s="594"/>
      <c r="P44" s="526"/>
    </row>
    <row r="45" spans="1:16" s="133" customFormat="1" ht="16.5" customHeight="1">
      <c r="A45" s="593"/>
      <c r="B45" s="370"/>
      <c r="C45" s="386"/>
      <c r="D45" s="112"/>
      <c r="E45" s="371"/>
      <c r="F45" s="386"/>
      <c r="G45" s="365"/>
      <c r="H45" s="366"/>
      <c r="I45" s="386"/>
      <c r="J45" s="365"/>
      <c r="K45" s="387"/>
      <c r="L45" s="344"/>
      <c r="M45" s="386"/>
      <c r="N45" s="634" t="s">
        <v>329</v>
      </c>
      <c r="O45" s="389"/>
      <c r="P45" s="390"/>
    </row>
    <row r="46" spans="1:16" s="133" customFormat="1" ht="16.5" customHeight="1">
      <c r="A46" s="365"/>
      <c r="B46" s="375"/>
      <c r="C46" s="386"/>
      <c r="D46" s="387"/>
      <c r="E46" s="344"/>
      <c r="F46" s="386"/>
      <c r="G46" s="595"/>
      <c r="H46" s="366"/>
      <c r="I46" s="386"/>
      <c r="J46" s="365"/>
      <c r="K46" s="387"/>
      <c r="L46" s="344"/>
      <c r="M46" s="386"/>
      <c r="N46" s="596"/>
      <c r="O46" s="597"/>
      <c r="P46" s="196"/>
    </row>
    <row r="47" spans="1:16" s="133" customFormat="1" ht="16.5" customHeight="1">
      <c r="A47" s="670" t="s">
        <v>174</v>
      </c>
      <c r="B47" s="669">
        <f>SUM(B42:B46)</f>
        <v>300</v>
      </c>
      <c r="C47" s="663">
        <f>SUM(C42:C46)</f>
        <v>0</v>
      </c>
      <c r="D47" s="667" t="s">
        <v>174</v>
      </c>
      <c r="E47" s="662">
        <f>SUM(E42:E46)</f>
        <v>440</v>
      </c>
      <c r="F47" s="663">
        <f>SUM(F42:F46)</f>
        <v>0</v>
      </c>
      <c r="G47" s="670" t="s">
        <v>174</v>
      </c>
      <c r="H47" s="669">
        <f>SUM(H42:H46)</f>
        <v>1670</v>
      </c>
      <c r="I47" s="663">
        <f>SUM(I42:I46)</f>
        <v>0</v>
      </c>
      <c r="J47" s="670" t="s">
        <v>174</v>
      </c>
      <c r="K47" s="674"/>
      <c r="L47" s="662">
        <f>SUM(L42:L46)</f>
        <v>3870</v>
      </c>
      <c r="M47" s="663">
        <f>SUM(M42:M46)</f>
        <v>0</v>
      </c>
      <c r="N47" s="667" t="s">
        <v>174</v>
      </c>
      <c r="O47" s="662">
        <f>SUM(O42:O45)</f>
        <v>220</v>
      </c>
      <c r="P47" s="675">
        <f>SUM(P42:P46)</f>
        <v>0</v>
      </c>
    </row>
    <row r="48" spans="1:16" s="131" customFormat="1" ht="16.5" customHeight="1">
      <c r="A48" s="197"/>
      <c r="B48" s="195"/>
      <c r="C48" s="198"/>
      <c r="D48" s="199"/>
      <c r="E48" s="200"/>
      <c r="F48" s="198"/>
      <c r="G48" s="201"/>
      <c r="H48" s="202"/>
      <c r="I48" s="198"/>
      <c r="J48" s="201"/>
      <c r="K48" s="199"/>
      <c r="L48" s="545"/>
      <c r="M48" s="198"/>
      <c r="N48" s="203"/>
      <c r="O48" s="200"/>
      <c r="P48" s="204"/>
    </row>
    <row r="49" spans="1:16" s="131" customFormat="1" ht="16.5" customHeight="1" thickBot="1">
      <c r="A49" s="205" t="s">
        <v>36</v>
      </c>
      <c r="B49" s="206">
        <f>B30+B35+B40+B47</f>
        <v>5900</v>
      </c>
      <c r="C49" s="207">
        <f>SUM(C30,C35,C40,C47)</f>
        <v>0</v>
      </c>
      <c r="D49" s="208" t="s">
        <v>36</v>
      </c>
      <c r="E49" s="209">
        <f>E30+E35+E40+E47</f>
        <v>7840</v>
      </c>
      <c r="F49" s="207">
        <f>SUM(F30,F35,F40,F47)</f>
        <v>0</v>
      </c>
      <c r="G49" s="210" t="s">
        <v>36</v>
      </c>
      <c r="H49" s="206">
        <f>H30+H35+H40+H47</f>
        <v>23770</v>
      </c>
      <c r="I49" s="207">
        <f>SUM(I30,I35,I40,I47)</f>
        <v>0</v>
      </c>
      <c r="J49" s="210" t="s">
        <v>36</v>
      </c>
      <c r="K49" s="546"/>
      <c r="L49" s="209">
        <f>L30+L35+L40+L47</f>
        <v>40110</v>
      </c>
      <c r="M49" s="207">
        <f>SUM(M30,M35,M40,M47)</f>
        <v>0</v>
      </c>
      <c r="N49" s="208" t="s">
        <v>36</v>
      </c>
      <c r="O49" s="209">
        <f>SUM(O20,O23,O30,O35,O40,O47)</f>
        <v>3690</v>
      </c>
      <c r="P49" s="211">
        <f>SUM(P20,P23,P30,P35,P40,P47)</f>
        <v>0</v>
      </c>
    </row>
    <row r="50" spans="1:16" s="131" customFormat="1" ht="15" customHeight="1" thickBot="1">
      <c r="A50" s="212"/>
      <c r="B50" s="213"/>
      <c r="C50" s="214"/>
      <c r="D50" s="215"/>
      <c r="E50" s="213"/>
      <c r="F50" s="214"/>
      <c r="G50" s="215"/>
      <c r="H50" s="213"/>
      <c r="I50" s="214"/>
      <c r="J50" s="215"/>
      <c r="K50" s="215"/>
      <c r="L50" s="213"/>
      <c r="M50" s="214"/>
      <c r="N50" s="215"/>
      <c r="O50" s="213"/>
      <c r="P50" s="214"/>
    </row>
    <row r="51" spans="1:16" s="115" customFormat="1" ht="17.25" customHeight="1" thickBot="1">
      <c r="A51" s="494" t="s">
        <v>364</v>
      </c>
      <c r="B51" s="172"/>
      <c r="C51" s="173" t="s">
        <v>96</v>
      </c>
      <c r="D51" s="174" t="s">
        <v>37</v>
      </c>
      <c r="E51" s="175"/>
      <c r="F51" s="176" t="s">
        <v>6</v>
      </c>
      <c r="G51" s="177">
        <f>B61+E61+H61+L61+O61</f>
        <v>17250</v>
      </c>
      <c r="H51" s="178" t="s">
        <v>7</v>
      </c>
      <c r="I51" s="179">
        <f>C61+F61+I61+M61+P61</f>
        <v>0</v>
      </c>
      <c r="J51" s="180"/>
      <c r="K51" s="180"/>
      <c r="L51" s="216"/>
      <c r="M51" s="217"/>
      <c r="N51" s="218"/>
      <c r="O51" s="217"/>
      <c r="P51" s="217"/>
    </row>
    <row r="52" spans="1:16" s="115" customFormat="1" ht="4.5" customHeight="1" thickBot="1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</row>
    <row r="53" spans="1:16" s="115" customFormat="1" ht="16.5" customHeight="1">
      <c r="A53" s="182" t="s">
        <v>9</v>
      </c>
      <c r="B53" s="183"/>
      <c r="C53" s="184"/>
      <c r="D53" s="185" t="s">
        <v>10</v>
      </c>
      <c r="E53" s="183"/>
      <c r="F53" s="184"/>
      <c r="G53" s="185" t="s">
        <v>11</v>
      </c>
      <c r="H53" s="183"/>
      <c r="I53" s="184"/>
      <c r="J53" s="185" t="s">
        <v>12</v>
      </c>
      <c r="K53" s="185"/>
      <c r="L53" s="183"/>
      <c r="M53" s="184"/>
      <c r="N53" s="185" t="s">
        <v>13</v>
      </c>
      <c r="O53" s="183"/>
      <c r="P53" s="184"/>
    </row>
    <row r="54" spans="1:16" s="115" customFormat="1" ht="16.5" customHeight="1">
      <c r="A54" s="186" t="s">
        <v>14</v>
      </c>
      <c r="B54" s="187" t="s">
        <v>15</v>
      </c>
      <c r="C54" s="188" t="s">
        <v>172</v>
      </c>
      <c r="D54" s="186" t="s">
        <v>14</v>
      </c>
      <c r="E54" s="187" t="s">
        <v>15</v>
      </c>
      <c r="F54" s="188" t="s">
        <v>172</v>
      </c>
      <c r="G54" s="186" t="s">
        <v>14</v>
      </c>
      <c r="H54" s="187" t="s">
        <v>15</v>
      </c>
      <c r="I54" s="188"/>
      <c r="J54" s="540" t="s">
        <v>14</v>
      </c>
      <c r="K54" s="541"/>
      <c r="L54" s="187" t="s">
        <v>15</v>
      </c>
      <c r="M54" s="188" t="s">
        <v>172</v>
      </c>
      <c r="N54" s="186" t="s">
        <v>14</v>
      </c>
      <c r="O54" s="187" t="s">
        <v>15</v>
      </c>
      <c r="P54" s="188" t="s">
        <v>172</v>
      </c>
    </row>
    <row r="55" spans="1:16" s="131" customFormat="1" ht="16.5" customHeight="1">
      <c r="A55" s="189" t="s">
        <v>38</v>
      </c>
      <c r="B55" s="194">
        <v>870</v>
      </c>
      <c r="C55" s="190"/>
      <c r="D55" s="189" t="s">
        <v>251</v>
      </c>
      <c r="E55" s="191">
        <v>1300</v>
      </c>
      <c r="F55" s="190"/>
      <c r="G55" s="189" t="s">
        <v>38</v>
      </c>
      <c r="H55" s="191">
        <v>1670</v>
      </c>
      <c r="I55" s="190"/>
      <c r="J55" s="193" t="s">
        <v>38</v>
      </c>
      <c r="K55" s="579" t="s">
        <v>341</v>
      </c>
      <c r="L55" s="191">
        <v>4040</v>
      </c>
      <c r="M55" s="190"/>
      <c r="N55" s="189" t="s">
        <v>148</v>
      </c>
      <c r="O55" s="191">
        <v>240</v>
      </c>
      <c r="P55" s="190"/>
    </row>
    <row r="56" spans="1:16" s="131" customFormat="1" ht="16.5" customHeight="1">
      <c r="A56" s="189"/>
      <c r="B56" s="194"/>
      <c r="C56" s="190"/>
      <c r="D56" s="189" t="s">
        <v>40</v>
      </c>
      <c r="E56" s="191">
        <v>1390</v>
      </c>
      <c r="F56" s="190"/>
      <c r="G56" s="189" t="s">
        <v>41</v>
      </c>
      <c r="H56" s="191">
        <v>1300</v>
      </c>
      <c r="I56" s="190"/>
      <c r="J56" s="193" t="s">
        <v>42</v>
      </c>
      <c r="K56" s="579" t="s">
        <v>341</v>
      </c>
      <c r="L56" s="191">
        <v>4170</v>
      </c>
      <c r="M56" s="190"/>
      <c r="N56" s="189" t="s">
        <v>149</v>
      </c>
      <c r="O56" s="191">
        <v>360</v>
      </c>
      <c r="P56" s="190"/>
    </row>
    <row r="57" spans="1:16" s="131" customFormat="1" ht="16.5" customHeight="1">
      <c r="A57" s="189"/>
      <c r="B57" s="194"/>
      <c r="C57" s="192"/>
      <c r="D57" s="189"/>
      <c r="E57" s="191"/>
      <c r="F57" s="192"/>
      <c r="G57" s="189"/>
      <c r="H57" s="221"/>
      <c r="I57" s="190"/>
      <c r="J57" s="193" t="s">
        <v>39</v>
      </c>
      <c r="K57" s="579" t="s">
        <v>341</v>
      </c>
      <c r="L57" s="191">
        <v>1830</v>
      </c>
      <c r="M57" s="190"/>
      <c r="N57" s="189" t="s">
        <v>150</v>
      </c>
      <c r="O57" s="191">
        <v>80</v>
      </c>
      <c r="P57" s="190"/>
    </row>
    <row r="58" spans="1:16" s="131" customFormat="1" ht="16.5" customHeight="1">
      <c r="A58" s="189"/>
      <c r="B58" s="194"/>
      <c r="C58" s="192"/>
      <c r="D58" s="219"/>
      <c r="E58" s="191"/>
      <c r="F58" s="192"/>
      <c r="G58" s="189"/>
      <c r="H58" s="191"/>
      <c r="I58" s="190"/>
      <c r="J58" s="193"/>
      <c r="K58" s="148"/>
      <c r="L58" s="221"/>
      <c r="M58" s="190"/>
      <c r="N58" s="189"/>
      <c r="O58" s="221"/>
      <c r="P58" s="190"/>
    </row>
    <row r="59" spans="1:16" s="131" customFormat="1" ht="16.5" customHeight="1">
      <c r="A59" s="220"/>
      <c r="B59" s="194"/>
      <c r="C59" s="192"/>
      <c r="D59" s="148"/>
      <c r="E59" s="191"/>
      <c r="F59" s="192"/>
      <c r="G59" s="189"/>
      <c r="H59" s="191"/>
      <c r="I59" s="192"/>
      <c r="J59" s="193"/>
      <c r="K59" s="148"/>
      <c r="L59" s="221"/>
      <c r="M59" s="190"/>
      <c r="N59" s="189"/>
      <c r="O59" s="221"/>
      <c r="P59" s="190"/>
    </row>
    <row r="60" spans="1:16" s="131" customFormat="1" ht="16.5" customHeight="1">
      <c r="A60" s="189"/>
      <c r="B60" s="194"/>
      <c r="C60" s="192"/>
      <c r="D60" s="148"/>
      <c r="E60" s="191"/>
      <c r="F60" s="192"/>
      <c r="G60" s="148"/>
      <c r="H60" s="191"/>
      <c r="I60" s="192"/>
      <c r="J60" s="531"/>
      <c r="K60" s="548"/>
      <c r="L60" s="223"/>
      <c r="M60" s="192"/>
      <c r="N60" s="222"/>
      <c r="O60" s="191"/>
      <c r="P60" s="192"/>
    </row>
    <row r="61" spans="1:16" s="131" customFormat="1" ht="16.5" customHeight="1" thickBot="1">
      <c r="A61" s="224" t="s">
        <v>36</v>
      </c>
      <c r="B61" s="225">
        <f>SUM(B55:B60)</f>
        <v>870</v>
      </c>
      <c r="C61" s="226">
        <f>SUM(C55:C60)</f>
        <v>0</v>
      </c>
      <c r="D61" s="227" t="s">
        <v>36</v>
      </c>
      <c r="E61" s="225">
        <f>SUM(E55:E60)</f>
        <v>2690</v>
      </c>
      <c r="F61" s="226">
        <f>SUM(F55:F60)</f>
        <v>0</v>
      </c>
      <c r="G61" s="227" t="s">
        <v>36</v>
      </c>
      <c r="H61" s="225">
        <f>SUM(H55:H60)</f>
        <v>2970</v>
      </c>
      <c r="I61" s="226">
        <f>SUM(I55:I60)</f>
        <v>0</v>
      </c>
      <c r="J61" s="538" t="s">
        <v>36</v>
      </c>
      <c r="K61" s="547"/>
      <c r="L61" s="225">
        <f>SUM(L55:L60)</f>
        <v>10040</v>
      </c>
      <c r="M61" s="226">
        <f>SUM(M55:M60)</f>
        <v>0</v>
      </c>
      <c r="N61" s="227" t="s">
        <v>36</v>
      </c>
      <c r="O61" s="225">
        <f>SUM(O55:O60)</f>
        <v>680</v>
      </c>
      <c r="P61" s="226">
        <f>SUM(P55:P60)</f>
        <v>0</v>
      </c>
    </row>
    <row r="62" spans="1:16" s="115" customFormat="1" ht="15" customHeight="1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</row>
  </sheetData>
  <sheetProtection/>
  <mergeCells count="5">
    <mergeCell ref="E2:G2"/>
    <mergeCell ref="L2:M2"/>
    <mergeCell ref="J21:K21"/>
    <mergeCell ref="J33:K33"/>
    <mergeCell ref="J43:K43"/>
  </mergeCells>
  <conditionalFormatting sqref="I4 I51 L42:L43 L9:L23 L32:L33">
    <cfRule type="cellIs" priority="9" dxfId="21" operator="greaterThan" stopIfTrue="1">
      <formula>G4</formula>
    </cfRule>
  </conditionalFormatting>
  <conditionalFormatting sqref="P47 P29:P43 M29:M43 C55:C61 F55:F61 I55 M55:M57 P55:P57 I29:I32 I35:I37 O21 B42:B43 H37 H42:H43 H9:H21 H39:H40 I39:I44 I57:I61 P59:P61 M59:M61 M8:M25 I46:I47 M45:M47 I8:I26 B9:B10 O9:O15 O17:O18 P8:P27 E9:E20 E24 F8:F47 C22:C23 B12:B15 B24:C26 C8:C20 C27:C47">
    <cfRule type="cellIs" priority="10" dxfId="21" operator="greaterThan" stopIfTrue="1">
      <formula>A8</formula>
    </cfRule>
  </conditionalFormatting>
  <conditionalFormatting sqref="M60">
    <cfRule type="cellIs" priority="8" dxfId="21" operator="greaterThan" stopIfTrue="1">
      <formula>L60</formula>
    </cfRule>
  </conditionalFormatting>
  <conditionalFormatting sqref="H38:I38">
    <cfRule type="cellIs" priority="7" dxfId="21" operator="greaterThan" stopIfTrue="1">
      <formula>G38</formula>
    </cfRule>
  </conditionalFormatting>
  <conditionalFormatting sqref="I56">
    <cfRule type="cellIs" priority="6" dxfId="21" operator="greaterThan" stopIfTrue="1">
      <formula>H56</formula>
    </cfRule>
  </conditionalFormatting>
  <conditionalFormatting sqref="M58 P58">
    <cfRule type="cellIs" priority="5" dxfId="21" operator="greaterThan" stopIfTrue="1">
      <formula>L58</formula>
    </cfRule>
  </conditionalFormatting>
  <conditionalFormatting sqref="I45">
    <cfRule type="cellIs" priority="3" dxfId="21" operator="greaterThan" stopIfTrue="1">
      <formula>H45</formula>
    </cfRule>
  </conditionalFormatting>
  <conditionalFormatting sqref="M44">
    <cfRule type="cellIs" priority="2" dxfId="21" operator="greaterThan" stopIfTrue="1">
      <formula>L44</formula>
    </cfRule>
  </conditionalFormatting>
  <conditionalFormatting sqref="C21">
    <cfRule type="cellIs" priority="1" dxfId="21" operator="greaterThan" stopIfTrue="1">
      <formula>B21</formula>
    </cfRule>
  </conditionalFormatting>
  <printOptions horizontalCentered="1"/>
  <pageMargins left="0.3937007874015748" right="0.2755905511811024" top="0.6692913385826772" bottom="0.3937007874015748" header="0.31496062992125984" footer="0.1968503937007874"/>
  <pageSetup horizontalDpi="600" verticalDpi="600" orientation="portrait" paperSize="12" scale="82" r:id="rId4"/>
  <headerFooter alignWithMargins="0">
    <oddHeader>&amp;L&amp;"ＭＳ Ｐ明朝,太字"&amp;18折込広告企画書  筑後地区　No.1
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33"/>
  <sheetViews>
    <sheetView zoomScale="80" zoomScaleNormal="80" workbookViewId="0" topLeftCell="A1">
      <selection activeCell="D41" sqref="D41"/>
    </sheetView>
  </sheetViews>
  <sheetFormatPr defaultColWidth="9.00390625" defaultRowHeight="13.5"/>
  <cols>
    <col min="1" max="1" width="12.125" style="138" customWidth="1"/>
    <col min="2" max="2" width="7.50390625" style="138" customWidth="1"/>
    <col min="3" max="3" width="9.50390625" style="138" customWidth="1"/>
    <col min="4" max="4" width="12.125" style="138" customWidth="1"/>
    <col min="5" max="5" width="7.50390625" style="138" customWidth="1"/>
    <col min="6" max="6" width="9.50390625" style="138" customWidth="1"/>
    <col min="7" max="7" width="12.125" style="138" customWidth="1"/>
    <col min="8" max="8" width="7.50390625" style="138" customWidth="1"/>
    <col min="9" max="9" width="9.50390625" style="138" customWidth="1"/>
    <col min="10" max="10" width="12.125" style="138" customWidth="1"/>
    <col min="11" max="11" width="7.50390625" style="138" customWidth="1"/>
    <col min="12" max="12" width="9.50390625" style="138" customWidth="1"/>
    <col min="13" max="13" width="12.125" style="138" customWidth="1"/>
    <col min="14" max="14" width="7.50390625" style="138" customWidth="1"/>
    <col min="15" max="15" width="9.50390625" style="138" customWidth="1"/>
    <col min="16" max="16" width="0.37109375" style="138" customWidth="1"/>
    <col min="17" max="17" width="8.625" style="138" customWidth="1"/>
    <col min="18" max="16384" width="9.00390625" style="138" customWidth="1"/>
  </cols>
  <sheetData>
    <row r="1" spans="1:15" s="238" customFormat="1" ht="16.5" customHeight="1">
      <c r="A1" s="240" t="s">
        <v>0</v>
      </c>
      <c r="B1" s="241"/>
      <c r="C1" s="241"/>
      <c r="D1" s="242"/>
      <c r="E1" s="243" t="s">
        <v>1</v>
      </c>
      <c r="F1" s="241"/>
      <c r="G1" s="242"/>
      <c r="H1" s="244" t="s">
        <v>2</v>
      </c>
      <c r="I1" s="243" t="s">
        <v>268</v>
      </c>
      <c r="J1" s="242"/>
      <c r="K1" s="245" t="s">
        <v>4</v>
      </c>
      <c r="L1" s="246"/>
      <c r="M1" s="247"/>
      <c r="N1" s="248"/>
      <c r="O1" s="249"/>
    </row>
    <row r="2" spans="1:15" s="238" customFormat="1" ht="34.5" customHeight="1" thickBot="1">
      <c r="A2" s="699"/>
      <c r="B2" s="700"/>
      <c r="C2" s="700"/>
      <c r="D2" s="701"/>
      <c r="E2" s="696"/>
      <c r="F2" s="697"/>
      <c r="G2" s="698"/>
      <c r="H2" s="250"/>
      <c r="I2" s="251"/>
      <c r="J2" s="252"/>
      <c r="K2" s="253"/>
      <c r="L2" s="254"/>
      <c r="M2" s="255"/>
      <c r="N2" s="256"/>
      <c r="O2" s="249"/>
    </row>
    <row r="3" spans="1:15" s="238" customFormat="1" ht="15" customHeight="1" thickBot="1">
      <c r="A3" s="257"/>
      <c r="B3" s="258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60" t="s">
        <v>269</v>
      </c>
      <c r="N3" s="259"/>
      <c r="O3" s="259"/>
    </row>
    <row r="4" spans="1:15" s="238" customFormat="1" ht="17.25" customHeight="1" thickBot="1">
      <c r="A4" s="261"/>
      <c r="B4" s="262"/>
      <c r="C4" s="263" t="s">
        <v>270</v>
      </c>
      <c r="D4" s="264" t="s">
        <v>271</v>
      </c>
      <c r="E4" s="265"/>
      <c r="F4" s="266" t="s">
        <v>6</v>
      </c>
      <c r="G4" s="267">
        <f>SUM(B17,E17,H17,K17,N17)</f>
        <v>0</v>
      </c>
      <c r="H4" s="268" t="s">
        <v>7</v>
      </c>
      <c r="I4" s="269">
        <f>SUM(C19,F19,I19,L19,O19)</f>
        <v>0</v>
      </c>
      <c r="J4" s="270" t="s">
        <v>272</v>
      </c>
      <c r="K4" s="271" t="s">
        <v>273</v>
      </c>
      <c r="L4" s="272">
        <f>SUM(I4,I21)</f>
        <v>0</v>
      </c>
      <c r="M4" s="273" t="s">
        <v>274</v>
      </c>
      <c r="N4" s="274"/>
      <c r="O4" s="274"/>
    </row>
    <row r="5" spans="1:15" s="238" customFormat="1" ht="5.25" customHeight="1" thickBot="1">
      <c r="A5" s="275"/>
      <c r="B5" s="276"/>
      <c r="C5" s="277"/>
      <c r="D5" s="278"/>
      <c r="E5" s="279"/>
      <c r="F5" s="280"/>
      <c r="G5" s="281"/>
      <c r="H5" s="282"/>
      <c r="I5" s="283"/>
      <c r="J5" s="284"/>
      <c r="K5" s="285"/>
      <c r="L5" s="286"/>
      <c r="M5" s="284"/>
      <c r="N5" s="285"/>
      <c r="O5" s="286"/>
    </row>
    <row r="6" spans="1:15" s="238" customFormat="1" ht="18" customHeight="1">
      <c r="A6" s="287" t="s">
        <v>9</v>
      </c>
      <c r="B6" s="288"/>
      <c r="C6" s="289"/>
      <c r="D6" s="290" t="s">
        <v>10</v>
      </c>
      <c r="E6" s="288"/>
      <c r="F6" s="289"/>
      <c r="G6" s="290" t="s">
        <v>11</v>
      </c>
      <c r="H6" s="288"/>
      <c r="I6" s="289"/>
      <c r="J6" s="290" t="s">
        <v>12</v>
      </c>
      <c r="K6" s="288"/>
      <c r="L6" s="289"/>
      <c r="M6" s="290" t="s">
        <v>13</v>
      </c>
      <c r="N6" s="288"/>
      <c r="O6" s="289"/>
    </row>
    <row r="7" spans="1:15" s="238" customFormat="1" ht="18" customHeight="1">
      <c r="A7" s="291" t="s">
        <v>14</v>
      </c>
      <c r="B7" s="292" t="s">
        <v>15</v>
      </c>
      <c r="C7" s="293" t="s">
        <v>172</v>
      </c>
      <c r="D7" s="291" t="s">
        <v>14</v>
      </c>
      <c r="E7" s="292" t="s">
        <v>15</v>
      </c>
      <c r="F7" s="293" t="s">
        <v>172</v>
      </c>
      <c r="G7" s="291" t="s">
        <v>14</v>
      </c>
      <c r="H7" s="292" t="s">
        <v>15</v>
      </c>
      <c r="I7" s="293" t="s">
        <v>172</v>
      </c>
      <c r="J7" s="291" t="s">
        <v>14</v>
      </c>
      <c r="K7" s="292" t="s">
        <v>15</v>
      </c>
      <c r="L7" s="293" t="s">
        <v>172</v>
      </c>
      <c r="M7" s="291" t="s">
        <v>14</v>
      </c>
      <c r="N7" s="292" t="s">
        <v>15</v>
      </c>
      <c r="O7" s="293" t="s">
        <v>172</v>
      </c>
    </row>
    <row r="8" spans="1:15" s="238" customFormat="1" ht="18" customHeight="1">
      <c r="A8" s="294" t="s">
        <v>275</v>
      </c>
      <c r="B8" s="295"/>
      <c r="C8" s="296"/>
      <c r="D8" s="294" t="s">
        <v>295</v>
      </c>
      <c r="E8" s="297"/>
      <c r="F8" s="296"/>
      <c r="G8" s="294" t="s">
        <v>275</v>
      </c>
      <c r="H8" s="297"/>
      <c r="I8" s="296"/>
      <c r="J8" s="294" t="s">
        <v>275</v>
      </c>
      <c r="K8" s="297"/>
      <c r="L8" s="296"/>
      <c r="M8" s="294" t="s">
        <v>296</v>
      </c>
      <c r="N8" s="297"/>
      <c r="O8" s="296"/>
    </row>
    <row r="9" spans="1:15" s="238" customFormat="1" ht="18" customHeight="1">
      <c r="A9" s="294"/>
      <c r="B9" s="295"/>
      <c r="C9" s="298"/>
      <c r="D9" s="294"/>
      <c r="E9" s="297"/>
      <c r="F9" s="298"/>
      <c r="G9" s="294" t="s">
        <v>276</v>
      </c>
      <c r="H9" s="297"/>
      <c r="I9" s="296"/>
      <c r="J9" s="299" t="s">
        <v>277</v>
      </c>
      <c r="K9" s="297"/>
      <c r="L9" s="296"/>
      <c r="M9" s="300" t="s">
        <v>142</v>
      </c>
      <c r="N9" s="297"/>
      <c r="O9" s="298"/>
    </row>
    <row r="10" spans="1:15" s="238" customFormat="1" ht="18" customHeight="1">
      <c r="A10" s="294"/>
      <c r="B10" s="295"/>
      <c r="C10" s="298"/>
      <c r="D10" s="294"/>
      <c r="E10" s="297">
        <v>0</v>
      </c>
      <c r="F10" s="298"/>
      <c r="G10" s="294" t="s">
        <v>278</v>
      </c>
      <c r="H10" s="297"/>
      <c r="I10" s="296"/>
      <c r="J10" s="301" t="s">
        <v>279</v>
      </c>
      <c r="K10" s="297"/>
      <c r="L10" s="296"/>
      <c r="M10" s="294"/>
      <c r="N10" s="297"/>
      <c r="O10" s="298"/>
    </row>
    <row r="11" spans="1:15" s="238" customFormat="1" ht="18" customHeight="1">
      <c r="A11" s="294"/>
      <c r="B11" s="295"/>
      <c r="C11" s="298"/>
      <c r="D11" s="294"/>
      <c r="E11" s="297"/>
      <c r="F11" s="298"/>
      <c r="G11" s="294"/>
      <c r="H11" s="297"/>
      <c r="I11" s="298"/>
      <c r="J11" s="294" t="s">
        <v>280</v>
      </c>
      <c r="K11" s="297"/>
      <c r="L11" s="296"/>
      <c r="M11" s="294"/>
      <c r="N11" s="297"/>
      <c r="O11" s="298"/>
    </row>
    <row r="12" spans="1:15" s="238" customFormat="1" ht="18" customHeight="1">
      <c r="A12" s="693" t="s">
        <v>304</v>
      </c>
      <c r="B12" s="694"/>
      <c r="C12" s="695"/>
      <c r="D12" s="693" t="s">
        <v>304</v>
      </c>
      <c r="E12" s="694"/>
      <c r="F12" s="695"/>
      <c r="G12" s="693" t="s">
        <v>304</v>
      </c>
      <c r="H12" s="694"/>
      <c r="I12" s="695"/>
      <c r="J12" s="702" t="s">
        <v>297</v>
      </c>
      <c r="K12" s="703"/>
      <c r="L12" s="704"/>
      <c r="M12" s="693" t="s">
        <v>304</v>
      </c>
      <c r="N12" s="694"/>
      <c r="O12" s="695"/>
    </row>
    <row r="13" spans="1:15" s="238" customFormat="1" ht="18" customHeight="1">
      <c r="A13" s="302" t="s">
        <v>174</v>
      </c>
      <c r="B13" s="303">
        <f>SUM(B8:B12)</f>
        <v>0</v>
      </c>
      <c r="C13" s="304">
        <f>SUM(C8:C12)</f>
        <v>0</v>
      </c>
      <c r="D13" s="302" t="s">
        <v>174</v>
      </c>
      <c r="E13" s="303">
        <f>SUM(E8:E12)</f>
        <v>0</v>
      </c>
      <c r="F13" s="304">
        <f>SUM(F8:F12)</f>
        <v>0</v>
      </c>
      <c r="G13" s="302" t="s">
        <v>174</v>
      </c>
      <c r="H13" s="303">
        <f>SUM(H8:H12)</f>
        <v>0</v>
      </c>
      <c r="I13" s="304">
        <f>SUM(I8:I12)</f>
        <v>0</v>
      </c>
      <c r="J13" s="302" t="s">
        <v>174</v>
      </c>
      <c r="K13" s="303">
        <f>SUM(K8:K12)</f>
        <v>0</v>
      </c>
      <c r="L13" s="304">
        <f>SUM(L8:L12)</f>
        <v>0</v>
      </c>
      <c r="M13" s="302" t="s">
        <v>174</v>
      </c>
      <c r="N13" s="303">
        <f>SUM(N8:N12)</f>
        <v>0</v>
      </c>
      <c r="O13" s="304">
        <f>SUM(O8:O12)</f>
        <v>0</v>
      </c>
    </row>
    <row r="14" spans="1:15" s="238" customFormat="1" ht="18" customHeight="1">
      <c r="A14" s="294" t="s">
        <v>281</v>
      </c>
      <c r="B14" s="295"/>
      <c r="C14" s="298"/>
      <c r="D14" s="294" t="s">
        <v>281</v>
      </c>
      <c r="E14" s="297"/>
      <c r="F14" s="298"/>
      <c r="G14" s="294" t="s">
        <v>281</v>
      </c>
      <c r="H14" s="297"/>
      <c r="I14" s="298"/>
      <c r="J14" s="294" t="s">
        <v>281</v>
      </c>
      <c r="K14" s="297"/>
      <c r="L14" s="298"/>
      <c r="M14" s="294" t="s">
        <v>281</v>
      </c>
      <c r="N14" s="297"/>
      <c r="O14" s="298"/>
    </row>
    <row r="15" spans="1:15" s="238" customFormat="1" ht="18" customHeight="1">
      <c r="A15" s="294"/>
      <c r="B15" s="295"/>
      <c r="C15" s="298"/>
      <c r="D15" s="294" t="s">
        <v>298</v>
      </c>
      <c r="E15" s="297"/>
      <c r="F15" s="296"/>
      <c r="G15" s="294" t="s">
        <v>282</v>
      </c>
      <c r="H15" s="297"/>
      <c r="I15" s="296"/>
      <c r="J15" s="294" t="s">
        <v>299</v>
      </c>
      <c r="K15" s="297"/>
      <c r="L15" s="296"/>
      <c r="M15" s="294" t="s">
        <v>300</v>
      </c>
      <c r="N15" s="297"/>
      <c r="O15" s="296"/>
    </row>
    <row r="16" spans="1:15" s="238" customFormat="1" ht="18" customHeight="1">
      <c r="A16" s="294"/>
      <c r="B16" s="295"/>
      <c r="C16" s="298"/>
      <c r="D16" s="305"/>
      <c r="E16" s="297"/>
      <c r="F16" s="298"/>
      <c r="G16" s="294" t="s">
        <v>301</v>
      </c>
      <c r="H16" s="297"/>
      <c r="I16" s="296"/>
      <c r="J16" s="294" t="s">
        <v>283</v>
      </c>
      <c r="K16" s="297"/>
      <c r="L16" s="296"/>
      <c r="M16" s="294" t="s">
        <v>302</v>
      </c>
      <c r="N16" s="297"/>
      <c r="O16" s="296"/>
    </row>
    <row r="17" spans="1:15" s="238" customFormat="1" ht="18" customHeight="1">
      <c r="A17" s="294"/>
      <c r="B17" s="295"/>
      <c r="C17" s="298"/>
      <c r="D17" s="305"/>
      <c r="E17" s="297"/>
      <c r="F17" s="298"/>
      <c r="G17" s="305"/>
      <c r="H17" s="297"/>
      <c r="I17" s="298"/>
      <c r="J17" s="294" t="s">
        <v>284</v>
      </c>
      <c r="K17" s="297"/>
      <c r="L17" s="296"/>
      <c r="M17" s="294" t="s">
        <v>303</v>
      </c>
      <c r="N17" s="705" t="s">
        <v>285</v>
      </c>
      <c r="O17" s="706"/>
    </row>
    <row r="18" spans="1:15" s="238" customFormat="1" ht="14.25" customHeight="1">
      <c r="A18" s="302" t="s">
        <v>174</v>
      </c>
      <c r="B18" s="303">
        <f>SUM(B15:B17)</f>
        <v>0</v>
      </c>
      <c r="C18" s="304">
        <f>SUM(C15:C17)</f>
        <v>0</v>
      </c>
      <c r="D18" s="302" t="s">
        <v>174</v>
      </c>
      <c r="E18" s="303">
        <f>SUM(E15:E17)</f>
        <v>0</v>
      </c>
      <c r="F18" s="304">
        <f>SUM(F15:F17)</f>
        <v>0</v>
      </c>
      <c r="G18" s="302" t="s">
        <v>174</v>
      </c>
      <c r="H18" s="303">
        <f>SUM(H15:H17)</f>
        <v>0</v>
      </c>
      <c r="I18" s="304">
        <f>SUM(I15:I17)</f>
        <v>0</v>
      </c>
      <c r="J18" s="302" t="s">
        <v>174</v>
      </c>
      <c r="K18" s="303"/>
      <c r="L18" s="304">
        <f>SUM(L15:L17)</f>
        <v>0</v>
      </c>
      <c r="M18" s="302" t="s">
        <v>174</v>
      </c>
      <c r="N18" s="303">
        <f>SUM(N15:N17)</f>
        <v>0</v>
      </c>
      <c r="O18" s="304">
        <f>SUM(O15:O17)</f>
        <v>0</v>
      </c>
    </row>
    <row r="19" spans="1:17" s="237" customFormat="1" ht="17.25" customHeight="1" thickBot="1">
      <c r="A19" s="306" t="s">
        <v>36</v>
      </c>
      <c r="B19" s="307">
        <f>SUM(B13,B18)</f>
        <v>0</v>
      </c>
      <c r="C19" s="308">
        <f>SUM(C13,C18)</f>
        <v>0</v>
      </c>
      <c r="D19" s="309" t="s">
        <v>36</v>
      </c>
      <c r="E19" s="307">
        <f>SUM(E13,E18)</f>
        <v>0</v>
      </c>
      <c r="F19" s="308">
        <f>SUM(F13,F18)</f>
        <v>0</v>
      </c>
      <c r="G19" s="309" t="s">
        <v>36</v>
      </c>
      <c r="H19" s="307">
        <f>SUM(H13,H18)</f>
        <v>0</v>
      </c>
      <c r="I19" s="308">
        <f>SUM(I13,I18)</f>
        <v>0</v>
      </c>
      <c r="J19" s="309" t="s">
        <v>36</v>
      </c>
      <c r="K19" s="307">
        <f>SUM(K13,K18)</f>
        <v>0</v>
      </c>
      <c r="L19" s="308">
        <f>SUM(L13,L18)</f>
        <v>0</v>
      </c>
      <c r="M19" s="309" t="s">
        <v>36</v>
      </c>
      <c r="N19" s="307">
        <f>SUM(N13,N18)</f>
        <v>0</v>
      </c>
      <c r="O19" s="308">
        <f>SUM(O13,O18)</f>
        <v>0</v>
      </c>
      <c r="Q19" s="239"/>
    </row>
    <row r="20" spans="1:15" s="238" customFormat="1" ht="14.25" customHeight="1" thickBot="1">
      <c r="A20" s="310"/>
      <c r="B20" s="311"/>
      <c r="C20" s="312"/>
      <c r="D20" s="310"/>
      <c r="E20" s="311"/>
      <c r="F20" s="312"/>
      <c r="G20" s="310"/>
      <c r="H20" s="313"/>
      <c r="I20" s="314"/>
      <c r="J20" s="310"/>
      <c r="K20" s="311"/>
      <c r="L20" s="312"/>
      <c r="M20" s="310"/>
      <c r="N20" s="311"/>
      <c r="O20" s="312"/>
    </row>
    <row r="21" spans="1:17" s="237" customFormat="1" ht="17.25" customHeight="1" thickBot="1">
      <c r="A21" s="261"/>
      <c r="B21" s="262"/>
      <c r="C21" s="315" t="s">
        <v>305</v>
      </c>
      <c r="D21" s="264" t="s">
        <v>306</v>
      </c>
      <c r="E21" s="265"/>
      <c r="F21" s="266" t="s">
        <v>6</v>
      </c>
      <c r="G21" s="267">
        <f>SUM(B33,E33,H33,K33,N33)</f>
        <v>0</v>
      </c>
      <c r="H21" s="268" t="s">
        <v>7</v>
      </c>
      <c r="I21" s="269">
        <f>SUM(C33,F33,I33,L33,O33)</f>
        <v>0</v>
      </c>
      <c r="J21" s="707"/>
      <c r="K21" s="708"/>
      <c r="L21" s="708"/>
      <c r="M21" s="708"/>
      <c r="N21" s="708"/>
      <c r="O21" s="708"/>
      <c r="Q21" s="239"/>
    </row>
    <row r="22" spans="1:15" s="238" customFormat="1" ht="5.25" customHeight="1" thickBot="1">
      <c r="A22" s="316"/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</row>
    <row r="23" spans="1:15" s="238" customFormat="1" ht="18" customHeight="1">
      <c r="A23" s="240" t="s">
        <v>9</v>
      </c>
      <c r="B23" s="241"/>
      <c r="C23" s="246"/>
      <c r="D23" s="243" t="s">
        <v>10</v>
      </c>
      <c r="E23" s="241"/>
      <c r="F23" s="246"/>
      <c r="G23" s="243" t="s">
        <v>11</v>
      </c>
      <c r="H23" s="241"/>
      <c r="I23" s="246"/>
      <c r="J23" s="243" t="s">
        <v>12</v>
      </c>
      <c r="K23" s="241"/>
      <c r="L23" s="246"/>
      <c r="M23" s="243" t="s">
        <v>13</v>
      </c>
      <c r="N23" s="241"/>
      <c r="O23" s="246"/>
    </row>
    <row r="24" spans="1:15" s="238" customFormat="1" ht="18" customHeight="1">
      <c r="A24" s="317" t="s">
        <v>14</v>
      </c>
      <c r="B24" s="318" t="s">
        <v>15</v>
      </c>
      <c r="C24" s="319" t="s">
        <v>172</v>
      </c>
      <c r="D24" s="317" t="s">
        <v>14</v>
      </c>
      <c r="E24" s="318" t="s">
        <v>15</v>
      </c>
      <c r="F24" s="319" t="s">
        <v>172</v>
      </c>
      <c r="G24" s="317" t="s">
        <v>14</v>
      </c>
      <c r="H24" s="318" t="s">
        <v>15</v>
      </c>
      <c r="I24" s="319" t="s">
        <v>172</v>
      </c>
      <c r="J24" s="317" t="s">
        <v>14</v>
      </c>
      <c r="K24" s="318" t="s">
        <v>15</v>
      </c>
      <c r="L24" s="319" t="s">
        <v>172</v>
      </c>
      <c r="M24" s="317" t="s">
        <v>14</v>
      </c>
      <c r="N24" s="318" t="s">
        <v>15</v>
      </c>
      <c r="O24" s="319" t="s">
        <v>172</v>
      </c>
    </row>
    <row r="25" spans="1:15" s="238" customFormat="1" ht="18" customHeight="1">
      <c r="A25" s="294" t="s">
        <v>286</v>
      </c>
      <c r="B25" s="320"/>
      <c r="C25" s="296"/>
      <c r="D25" s="294" t="s">
        <v>287</v>
      </c>
      <c r="E25" s="321"/>
      <c r="F25" s="296"/>
      <c r="G25" s="294" t="s">
        <v>288</v>
      </c>
      <c r="H25" s="321"/>
      <c r="I25" s="296"/>
      <c r="J25" s="294" t="s">
        <v>307</v>
      </c>
      <c r="K25" s="321"/>
      <c r="L25" s="296"/>
      <c r="M25" s="294" t="s">
        <v>308</v>
      </c>
      <c r="N25" s="321"/>
      <c r="O25" s="296"/>
    </row>
    <row r="26" spans="1:15" s="238" customFormat="1" ht="18" customHeight="1">
      <c r="A26" s="294"/>
      <c r="B26" s="320"/>
      <c r="C26" s="296"/>
      <c r="D26" s="294"/>
      <c r="E26" s="321"/>
      <c r="F26" s="298"/>
      <c r="G26" s="294"/>
      <c r="H26" s="321"/>
      <c r="I26" s="298"/>
      <c r="J26" s="294" t="s">
        <v>309</v>
      </c>
      <c r="K26" s="321"/>
      <c r="L26" s="296"/>
      <c r="M26" s="294" t="s">
        <v>310</v>
      </c>
      <c r="N26" s="321"/>
      <c r="O26" s="296"/>
    </row>
    <row r="27" spans="1:15" s="238" customFormat="1" ht="18" customHeight="1">
      <c r="A27" s="294"/>
      <c r="B27" s="320"/>
      <c r="C27" s="298"/>
      <c r="D27" s="294"/>
      <c r="E27" s="321"/>
      <c r="F27" s="298"/>
      <c r="G27" s="294"/>
      <c r="H27" s="321"/>
      <c r="I27" s="298"/>
      <c r="J27" s="294" t="s">
        <v>289</v>
      </c>
      <c r="K27" s="321"/>
      <c r="L27" s="296"/>
      <c r="M27" s="294" t="s">
        <v>290</v>
      </c>
      <c r="N27" s="321"/>
      <c r="O27" s="296"/>
    </row>
    <row r="28" spans="1:15" s="238" customFormat="1" ht="18" customHeight="1">
      <c r="A28" s="322"/>
      <c r="B28" s="323"/>
      <c r="C28" s="324"/>
      <c r="D28" s="294"/>
      <c r="E28" s="321"/>
      <c r="F28" s="298"/>
      <c r="G28" s="294"/>
      <c r="H28" s="321"/>
      <c r="I28" s="298"/>
      <c r="J28" s="294" t="s">
        <v>291</v>
      </c>
      <c r="K28" s="321"/>
      <c r="L28" s="296"/>
      <c r="M28" s="294" t="s">
        <v>311</v>
      </c>
      <c r="N28" s="321"/>
      <c r="O28" s="296"/>
    </row>
    <row r="29" spans="1:15" s="238" customFormat="1" ht="18" customHeight="1">
      <c r="A29" s="294"/>
      <c r="B29" s="320"/>
      <c r="C29" s="298"/>
      <c r="D29" s="305"/>
      <c r="E29" s="321"/>
      <c r="F29" s="298"/>
      <c r="G29" s="294"/>
      <c r="H29" s="321"/>
      <c r="I29" s="298"/>
      <c r="J29" s="294"/>
      <c r="K29" s="321"/>
      <c r="L29" s="298"/>
      <c r="M29" s="325" t="s">
        <v>292</v>
      </c>
      <c r="N29" s="321"/>
      <c r="O29" s="298"/>
    </row>
    <row r="30" spans="1:15" s="238" customFormat="1" ht="18" customHeight="1">
      <c r="A30" s="294"/>
      <c r="B30" s="320"/>
      <c r="C30" s="298"/>
      <c r="D30" s="305"/>
      <c r="E30" s="321"/>
      <c r="F30" s="298"/>
      <c r="G30" s="305"/>
      <c r="H30" s="321"/>
      <c r="I30" s="298"/>
      <c r="J30" s="294"/>
      <c r="K30" s="321"/>
      <c r="L30" s="298"/>
      <c r="M30" s="294"/>
      <c r="N30" s="321"/>
      <c r="O30" s="298"/>
    </row>
    <row r="31" spans="1:15" s="238" customFormat="1" ht="18" customHeight="1">
      <c r="A31" s="693" t="s">
        <v>304</v>
      </c>
      <c r="B31" s="694"/>
      <c r="C31" s="695"/>
      <c r="D31" s="693" t="s">
        <v>304</v>
      </c>
      <c r="E31" s="694"/>
      <c r="F31" s="695"/>
      <c r="G31" s="693" t="s">
        <v>304</v>
      </c>
      <c r="H31" s="694"/>
      <c r="I31" s="695"/>
      <c r="J31" s="709" t="s">
        <v>297</v>
      </c>
      <c r="K31" s="710"/>
      <c r="L31" s="711"/>
      <c r="M31" s="709" t="s">
        <v>297</v>
      </c>
      <c r="N31" s="710"/>
      <c r="O31" s="711"/>
    </row>
    <row r="32" spans="1:15" ht="13.5">
      <c r="A32" s="326"/>
      <c r="B32" s="327"/>
      <c r="C32" s="328"/>
      <c r="D32" s="329"/>
      <c r="E32" s="330"/>
      <c r="F32" s="328"/>
      <c r="G32" s="329"/>
      <c r="H32" s="330"/>
      <c r="I32" s="328"/>
      <c r="J32" s="329"/>
      <c r="K32" s="330"/>
      <c r="L32" s="328"/>
      <c r="M32" s="331"/>
      <c r="N32" s="330"/>
      <c r="O32" s="332"/>
    </row>
    <row r="33" spans="1:15" ht="15" thickBot="1">
      <c r="A33" s="333" t="s">
        <v>36</v>
      </c>
      <c r="B33" s="334"/>
      <c r="C33" s="335">
        <f>SUM(C25:C32)</f>
        <v>0</v>
      </c>
      <c r="D33" s="333" t="s">
        <v>36</v>
      </c>
      <c r="E33" s="334"/>
      <c r="F33" s="335">
        <f>SUM(F25:F32)</f>
        <v>0</v>
      </c>
      <c r="G33" s="333" t="s">
        <v>36</v>
      </c>
      <c r="H33" s="334"/>
      <c r="I33" s="335">
        <f>SUM(I25:I32)</f>
        <v>0</v>
      </c>
      <c r="J33" s="333" t="s">
        <v>36</v>
      </c>
      <c r="K33" s="334"/>
      <c r="L33" s="335">
        <f>SUM(L25:L32)</f>
        <v>0</v>
      </c>
      <c r="M33" s="333" t="s">
        <v>36</v>
      </c>
      <c r="N33" s="334"/>
      <c r="O33" s="335">
        <f>SUM(O25:O32)</f>
        <v>0</v>
      </c>
    </row>
  </sheetData>
  <sheetProtection/>
  <mergeCells count="14">
    <mergeCell ref="N17:O17"/>
    <mergeCell ref="J21:O21"/>
    <mergeCell ref="J31:L31"/>
    <mergeCell ref="M31:O31"/>
    <mergeCell ref="A31:C31"/>
    <mergeCell ref="D31:F31"/>
    <mergeCell ref="G31:I31"/>
    <mergeCell ref="A12:C12"/>
    <mergeCell ref="D12:F12"/>
    <mergeCell ref="G12:I12"/>
    <mergeCell ref="M12:O12"/>
    <mergeCell ref="E2:G2"/>
    <mergeCell ref="A2:D2"/>
    <mergeCell ref="J12:L12"/>
  </mergeCells>
  <conditionalFormatting sqref="I4">
    <cfRule type="cellIs" priority="15" dxfId="21" operator="greaterThan" stopIfTrue="1">
      <formula>G4</formula>
    </cfRule>
  </conditionalFormatting>
  <conditionalFormatting sqref="L8:L11 O8:O11 C8:C11 F8:F11 I8:I11 L13:L19 O18:O19 C13:C19 F13:F19 I13:I19 O13:O16">
    <cfRule type="cellIs" priority="9" dxfId="21" operator="greaterThan" stopIfTrue="1">
      <formula>B8</formula>
    </cfRule>
  </conditionalFormatting>
  <conditionalFormatting sqref="F33 I33 L33 O33 C33">
    <cfRule type="cellIs" priority="7" dxfId="21" operator="greaterThan" stopIfTrue="1">
      <formula>B33</formula>
    </cfRule>
  </conditionalFormatting>
  <conditionalFormatting sqref="O25:O30 I25:I30 L25:L30 C25:C30 F25:F30 L32 F32 C32 I32">
    <cfRule type="cellIs" priority="5" dxfId="21" operator="greaterThan" stopIfTrue="1">
      <formula>B25</formula>
    </cfRule>
  </conditionalFormatting>
  <conditionalFormatting sqref="I21">
    <cfRule type="cellIs" priority="2" dxfId="21" operator="greaterThan" stopIfTrue="1">
      <formula>G21</formula>
    </cfRule>
  </conditionalFormatting>
  <printOptions horizontalCentered="1"/>
  <pageMargins left="0.3937007874015748" right="0.2755905511811024" top="0.6692913385826772" bottom="0.3937007874015748" header="0.31496062992125984" footer="0.1968503937007874"/>
  <pageSetup horizontalDpi="600" verticalDpi="600" orientation="portrait" paperSize="12" scale="82" r:id="rId2"/>
  <headerFooter alignWithMargins="0">
    <oddHeader>&amp;L&amp;"ＭＳ Ｐ明朝,太字"&amp;18折込広告企画書  筑後地区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showGridLines="0" zoomScale="90" zoomScaleNormal="90" workbookViewId="0" topLeftCell="A1">
      <selection activeCell="S14" sqref="S14"/>
    </sheetView>
  </sheetViews>
  <sheetFormatPr defaultColWidth="9.00390625" defaultRowHeight="13.5"/>
  <cols>
    <col min="1" max="1" width="12.125" style="138" customWidth="1"/>
    <col min="2" max="2" width="7.50390625" style="138" customWidth="1"/>
    <col min="3" max="3" width="9.50390625" style="138" customWidth="1"/>
    <col min="4" max="4" width="12.125" style="138" customWidth="1"/>
    <col min="5" max="5" width="7.50390625" style="138" customWidth="1"/>
    <col min="6" max="6" width="9.50390625" style="138" customWidth="1"/>
    <col min="7" max="7" width="12.125" style="138" customWidth="1"/>
    <col min="8" max="8" width="7.50390625" style="138" customWidth="1"/>
    <col min="9" max="9" width="9.50390625" style="138" customWidth="1"/>
    <col min="10" max="10" width="12.125" style="138" customWidth="1"/>
    <col min="11" max="11" width="2.125" style="138" customWidth="1"/>
    <col min="12" max="12" width="7.50390625" style="138" customWidth="1"/>
    <col min="13" max="13" width="9.50390625" style="138" customWidth="1"/>
    <col min="14" max="14" width="12.125" style="138" customWidth="1"/>
    <col min="15" max="15" width="7.50390625" style="138" customWidth="1"/>
    <col min="16" max="16" width="9.50390625" style="138" customWidth="1"/>
    <col min="17" max="17" width="0.37109375" style="138" customWidth="1"/>
    <col min="18" max="18" width="8.625" style="138" customWidth="1"/>
    <col min="19" max="16384" width="9.00390625" style="138" customWidth="1"/>
  </cols>
  <sheetData>
    <row r="1" spans="1:16" s="115" customFormat="1" ht="13.5" customHeight="1">
      <c r="A1" s="151" t="s">
        <v>0</v>
      </c>
      <c r="B1" s="152"/>
      <c r="C1" s="153"/>
      <c r="D1" s="154"/>
      <c r="E1" s="715" t="s">
        <v>1</v>
      </c>
      <c r="F1" s="716"/>
      <c r="G1" s="717"/>
      <c r="H1" s="158" t="s">
        <v>2</v>
      </c>
      <c r="I1" s="152" t="s">
        <v>3</v>
      </c>
      <c r="J1" s="153"/>
      <c r="K1" s="153"/>
      <c r="L1" s="159" t="s">
        <v>4</v>
      </c>
      <c r="M1" s="160"/>
      <c r="N1" s="161"/>
      <c r="O1" s="162"/>
      <c r="P1" s="163"/>
    </row>
    <row r="2" spans="1:16" s="115" customFormat="1" ht="30" customHeight="1" thickBot="1">
      <c r="A2" s="522">
        <f>'久留米市・小郡市'!$A$2</f>
        <v>0</v>
      </c>
      <c r="B2" s="164"/>
      <c r="C2" s="165"/>
      <c r="D2" s="165"/>
      <c r="E2" s="684" t="str">
        <f>'久留米市・小郡市'!E2</f>
        <v>平成      年      月      日</v>
      </c>
      <c r="F2" s="718"/>
      <c r="G2" s="719"/>
      <c r="H2" s="166">
        <f>'久留米市・小郡市'!$H$2</f>
        <v>0</v>
      </c>
      <c r="I2" s="167">
        <f>'久留米市・小郡市'!I2</f>
        <v>0</v>
      </c>
      <c r="J2" s="530"/>
      <c r="K2" s="539"/>
      <c r="L2" s="168"/>
      <c r="M2" s="169"/>
      <c r="N2" s="170"/>
      <c r="O2" s="162"/>
      <c r="P2" s="163"/>
    </row>
    <row r="3" spans="1:16" ht="15" customHeight="1" thickBo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115"/>
      <c r="O3" s="171"/>
      <c r="P3" s="580" t="s">
        <v>345</v>
      </c>
    </row>
    <row r="4" spans="1:16" s="115" customFormat="1" ht="17.25" customHeight="1" thickBot="1">
      <c r="A4" s="494" t="s">
        <v>364</v>
      </c>
      <c r="B4" s="172"/>
      <c r="C4" s="173" t="s">
        <v>176</v>
      </c>
      <c r="D4" s="174" t="s">
        <v>175</v>
      </c>
      <c r="E4" s="175"/>
      <c r="F4" s="176" t="s">
        <v>6</v>
      </c>
      <c r="G4" s="177">
        <f>B18+E18+H18+L18+O18</f>
        <v>6700</v>
      </c>
      <c r="H4" s="178" t="s">
        <v>7</v>
      </c>
      <c r="I4" s="179">
        <f>C18+F18+I18+M18+P18</f>
        <v>0</v>
      </c>
      <c r="J4" s="236" t="s">
        <v>267</v>
      </c>
      <c r="K4" s="557"/>
      <c r="L4" s="181" t="s">
        <v>8</v>
      </c>
      <c r="M4" s="179">
        <f>I4+I20+I40+I50</f>
        <v>0</v>
      </c>
      <c r="O4" s="171"/>
      <c r="P4" s="581" t="s">
        <v>346</v>
      </c>
    </row>
    <row r="5" spans="1:16" s="115" customFormat="1" ht="4.5" customHeight="1" thickBo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</row>
    <row r="6" spans="1:16" s="115" customFormat="1" ht="17.25" customHeight="1">
      <c r="A6" s="182" t="s">
        <v>9</v>
      </c>
      <c r="B6" s="183"/>
      <c r="C6" s="184"/>
      <c r="D6" s="185" t="s">
        <v>10</v>
      </c>
      <c r="E6" s="183"/>
      <c r="F6" s="184"/>
      <c r="G6" s="185" t="s">
        <v>11</v>
      </c>
      <c r="H6" s="183"/>
      <c r="I6" s="184"/>
      <c r="J6" s="185" t="s">
        <v>12</v>
      </c>
      <c r="K6" s="185"/>
      <c r="L6" s="183"/>
      <c r="M6" s="184"/>
      <c r="N6" s="185" t="s">
        <v>13</v>
      </c>
      <c r="O6" s="183"/>
      <c r="P6" s="184"/>
    </row>
    <row r="7" spans="1:16" s="115" customFormat="1" ht="16.5" customHeight="1">
      <c r="A7" s="128" t="s">
        <v>14</v>
      </c>
      <c r="B7" s="129" t="s">
        <v>15</v>
      </c>
      <c r="C7" s="130" t="s">
        <v>172</v>
      </c>
      <c r="D7" s="128" t="s">
        <v>14</v>
      </c>
      <c r="E7" s="129" t="s">
        <v>15</v>
      </c>
      <c r="F7" s="130" t="s">
        <v>172</v>
      </c>
      <c r="G7" s="128" t="s">
        <v>14</v>
      </c>
      <c r="H7" s="129" t="s">
        <v>15</v>
      </c>
      <c r="I7" s="130" t="s">
        <v>172</v>
      </c>
      <c r="J7" s="558" t="s">
        <v>14</v>
      </c>
      <c r="K7" s="559"/>
      <c r="L7" s="129" t="s">
        <v>15</v>
      </c>
      <c r="M7" s="130" t="s">
        <v>172</v>
      </c>
      <c r="N7" s="128" t="s">
        <v>14</v>
      </c>
      <c r="O7" s="129" t="s">
        <v>15</v>
      </c>
      <c r="P7" s="130" t="s">
        <v>172</v>
      </c>
    </row>
    <row r="8" spans="1:16" s="131" customFormat="1" ht="16.5" customHeight="1">
      <c r="A8" s="112"/>
      <c r="B8" s="139">
        <v>0</v>
      </c>
      <c r="C8" s="345"/>
      <c r="D8" s="112" t="s">
        <v>352</v>
      </c>
      <c r="E8" s="113">
        <v>190</v>
      </c>
      <c r="F8" s="386"/>
      <c r="G8" s="112" t="s">
        <v>244</v>
      </c>
      <c r="H8" s="113">
        <v>1550</v>
      </c>
      <c r="I8" s="345"/>
      <c r="J8" s="372" t="s">
        <v>45</v>
      </c>
      <c r="K8" s="561" t="s">
        <v>340</v>
      </c>
      <c r="L8" s="113">
        <v>2340</v>
      </c>
      <c r="M8" s="345"/>
      <c r="N8" s="112" t="s">
        <v>164</v>
      </c>
      <c r="O8" s="113">
        <v>40</v>
      </c>
      <c r="P8" s="345"/>
    </row>
    <row r="9" spans="1:16" s="131" customFormat="1" ht="16.5" customHeight="1">
      <c r="A9" s="140"/>
      <c r="B9" s="139"/>
      <c r="C9" s="345"/>
      <c r="D9" s="114" t="s">
        <v>353</v>
      </c>
      <c r="E9" s="113">
        <v>100</v>
      </c>
      <c r="F9" s="386"/>
      <c r="G9" s="150"/>
      <c r="H9" s="113"/>
      <c r="I9" s="345"/>
      <c r="J9" s="691" t="s">
        <v>244</v>
      </c>
      <c r="K9" s="692"/>
      <c r="L9" s="113">
        <v>1500</v>
      </c>
      <c r="M9" s="345"/>
      <c r="N9" s="112" t="s">
        <v>154</v>
      </c>
      <c r="O9" s="113">
        <v>30</v>
      </c>
      <c r="P9" s="345"/>
    </row>
    <row r="10" spans="1:16" s="131" customFormat="1" ht="16.5" customHeight="1">
      <c r="A10" s="140"/>
      <c r="B10" s="139"/>
      <c r="C10" s="386"/>
      <c r="D10" s="114" t="s">
        <v>354</v>
      </c>
      <c r="E10" s="113">
        <v>70</v>
      </c>
      <c r="F10" s="386"/>
      <c r="G10" s="149"/>
      <c r="H10" s="113"/>
      <c r="I10" s="386"/>
      <c r="J10" s="691" t="s">
        <v>46</v>
      </c>
      <c r="K10" s="692"/>
      <c r="L10" s="113">
        <v>790</v>
      </c>
      <c r="M10" s="345"/>
      <c r="N10" s="512" t="s">
        <v>130</v>
      </c>
      <c r="O10" s="338"/>
      <c r="P10" s="386"/>
    </row>
    <row r="11" spans="1:16" s="131" customFormat="1" ht="16.5" customHeight="1">
      <c r="A11" s="391"/>
      <c r="B11" s="392"/>
      <c r="C11" s="393"/>
      <c r="D11" s="114"/>
      <c r="E11" s="113"/>
      <c r="F11" s="386"/>
      <c r="G11" s="149"/>
      <c r="H11" s="113"/>
      <c r="I11" s="386"/>
      <c r="J11" s="372"/>
      <c r="K11" s="550"/>
      <c r="L11" s="113"/>
      <c r="M11" s="386"/>
      <c r="N11" s="509"/>
      <c r="O11" s="453"/>
      <c r="P11" s="396"/>
    </row>
    <row r="12" spans="1:16" s="131" customFormat="1" ht="16.5" customHeight="1">
      <c r="A12" s="394"/>
      <c r="B12" s="392"/>
      <c r="C12" s="393"/>
      <c r="D12" s="114"/>
      <c r="E12" s="113"/>
      <c r="F12" s="386"/>
      <c r="G12" s="358"/>
      <c r="H12" s="113"/>
      <c r="I12" s="386"/>
      <c r="J12" s="372"/>
      <c r="K12" s="550"/>
      <c r="L12" s="113"/>
      <c r="M12" s="386"/>
      <c r="N12" s="661" t="s">
        <v>117</v>
      </c>
      <c r="O12" s="676">
        <f>SUM(O8:O11)</f>
        <v>70</v>
      </c>
      <c r="P12" s="672">
        <f>SUM(P8:P11)</f>
        <v>0</v>
      </c>
    </row>
    <row r="13" spans="1:16" s="131" customFormat="1" ht="16.5" customHeight="1">
      <c r="A13" s="112"/>
      <c r="B13" s="139"/>
      <c r="C13" s="386"/>
      <c r="D13" s="629" t="s">
        <v>244</v>
      </c>
      <c r="E13" s="113">
        <v>0</v>
      </c>
      <c r="F13" s="345"/>
      <c r="G13" s="114"/>
      <c r="H13" s="113"/>
      <c r="I13" s="386"/>
      <c r="J13" s="372"/>
      <c r="K13" s="550"/>
      <c r="L13" s="113"/>
      <c r="M13" s="386"/>
      <c r="N13" s="112" t="s">
        <v>351</v>
      </c>
      <c r="O13" s="113">
        <v>90</v>
      </c>
      <c r="P13" s="664"/>
    </row>
    <row r="14" spans="1:16" s="131" customFormat="1" ht="16.5" customHeight="1">
      <c r="A14" s="112"/>
      <c r="B14" s="139"/>
      <c r="C14" s="386"/>
      <c r="D14" s="114"/>
      <c r="E14" s="113"/>
      <c r="F14" s="386"/>
      <c r="G14" s="114"/>
      <c r="H14" s="113"/>
      <c r="I14" s="386"/>
      <c r="J14" s="372"/>
      <c r="K14" s="550"/>
      <c r="L14" s="113"/>
      <c r="M14" s="386"/>
      <c r="N14" s="512"/>
      <c r="O14" s="338"/>
      <c r="P14" s="386"/>
    </row>
    <row r="15" spans="1:16" s="131" customFormat="1" ht="16.5" customHeight="1">
      <c r="A15" s="112"/>
      <c r="B15" s="139"/>
      <c r="C15" s="386"/>
      <c r="D15" s="114"/>
      <c r="E15" s="113"/>
      <c r="F15" s="386"/>
      <c r="G15" s="114"/>
      <c r="H15" s="113"/>
      <c r="I15" s="386"/>
      <c r="J15" s="372"/>
      <c r="K15" s="550"/>
      <c r="L15" s="113"/>
      <c r="M15" s="386"/>
      <c r="N15" s="509"/>
      <c r="O15" s="453"/>
      <c r="P15" s="396"/>
    </row>
    <row r="16" spans="1:16" s="131" customFormat="1" ht="16.5" customHeight="1">
      <c r="A16" s="112"/>
      <c r="B16" s="139"/>
      <c r="C16" s="386"/>
      <c r="D16" s="114"/>
      <c r="E16" s="113"/>
      <c r="F16" s="386"/>
      <c r="G16" s="114"/>
      <c r="H16" s="113"/>
      <c r="I16" s="386"/>
      <c r="J16" s="372"/>
      <c r="K16" s="550"/>
      <c r="L16" s="113"/>
      <c r="M16" s="386"/>
      <c r="N16" s="661" t="s">
        <v>117</v>
      </c>
      <c r="O16" s="676">
        <f>SUM(O13:O15)</f>
        <v>90</v>
      </c>
      <c r="P16" s="672">
        <f>SUM(P13:P15)</f>
        <v>0</v>
      </c>
    </row>
    <row r="17" spans="1:16" s="131" customFormat="1" ht="16.5" customHeight="1">
      <c r="A17" s="337"/>
      <c r="B17" s="395"/>
      <c r="C17" s="386"/>
      <c r="D17" s="337"/>
      <c r="E17" s="338"/>
      <c r="F17" s="386"/>
      <c r="G17" s="337"/>
      <c r="H17" s="338"/>
      <c r="I17" s="386"/>
      <c r="J17" s="381"/>
      <c r="K17" s="560"/>
      <c r="L17" s="338"/>
      <c r="M17" s="386"/>
      <c r="N17" s="346"/>
      <c r="O17" s="338"/>
      <c r="P17" s="396"/>
    </row>
    <row r="18" spans="1:16" s="131" customFormat="1" ht="17.25" customHeight="1" thickBot="1">
      <c r="A18" s="397" t="s">
        <v>36</v>
      </c>
      <c r="B18" s="398">
        <f>SUM(B8:B17)</f>
        <v>0</v>
      </c>
      <c r="C18" s="399">
        <f>SUM(C8:C17)</f>
        <v>0</v>
      </c>
      <c r="D18" s="400" t="s">
        <v>36</v>
      </c>
      <c r="E18" s="398">
        <f>SUM(E8:E17)</f>
        <v>360</v>
      </c>
      <c r="F18" s="399">
        <f>SUM(F8:F17)</f>
        <v>0</v>
      </c>
      <c r="G18" s="400" t="s">
        <v>36</v>
      </c>
      <c r="H18" s="398">
        <f>SUM(H8:H17)</f>
        <v>1550</v>
      </c>
      <c r="I18" s="399">
        <f>SUM(I8:I17)</f>
        <v>0</v>
      </c>
      <c r="J18" s="400" t="s">
        <v>36</v>
      </c>
      <c r="K18" s="556"/>
      <c r="L18" s="421">
        <f>SUM(L8:L17)</f>
        <v>4630</v>
      </c>
      <c r="M18" s="399">
        <f>SUM(M8:M17)</f>
        <v>0</v>
      </c>
      <c r="N18" s="401" t="s">
        <v>36</v>
      </c>
      <c r="O18" s="398">
        <f>SUM(O12,O16)</f>
        <v>160</v>
      </c>
      <c r="P18" s="402">
        <f>SUM(P12,P16)</f>
        <v>0</v>
      </c>
    </row>
    <row r="19" s="115" customFormat="1" ht="14.25" customHeight="1" thickBot="1"/>
    <row r="20" spans="1:11" s="115" customFormat="1" ht="17.25" customHeight="1" thickBot="1">
      <c r="A20" s="494" t="s">
        <v>364</v>
      </c>
      <c r="B20" s="403"/>
      <c r="C20" s="116" t="s">
        <v>97</v>
      </c>
      <c r="D20" s="117" t="s">
        <v>47</v>
      </c>
      <c r="E20" s="118"/>
      <c r="F20" s="119" t="s">
        <v>6</v>
      </c>
      <c r="G20" s="120">
        <f>B38+E38+H38+L38+O38</f>
        <v>17050</v>
      </c>
      <c r="H20" s="121" t="s">
        <v>7</v>
      </c>
      <c r="I20" s="122">
        <f>C38+F38+I38+M38+P38</f>
        <v>0</v>
      </c>
      <c r="J20" s="404" t="s">
        <v>245</v>
      </c>
      <c r="K20" s="404"/>
    </row>
    <row r="21" s="115" customFormat="1" ht="4.5" customHeight="1" thickBot="1"/>
    <row r="22" spans="1:16" s="115" customFormat="1" ht="16.5" customHeight="1">
      <c r="A22" s="124" t="s">
        <v>9</v>
      </c>
      <c r="B22" s="125"/>
      <c r="C22" s="126"/>
      <c r="D22" s="127" t="s">
        <v>10</v>
      </c>
      <c r="E22" s="125"/>
      <c r="F22" s="126"/>
      <c r="G22" s="127" t="s">
        <v>11</v>
      </c>
      <c r="H22" s="125"/>
      <c r="I22" s="126"/>
      <c r="J22" s="127" t="s">
        <v>12</v>
      </c>
      <c r="K22" s="127"/>
      <c r="L22" s="125"/>
      <c r="M22" s="126"/>
      <c r="N22" s="127" t="s">
        <v>13</v>
      </c>
      <c r="O22" s="125"/>
      <c r="P22" s="126"/>
    </row>
    <row r="23" spans="1:16" s="115" customFormat="1" ht="16.5" customHeight="1">
      <c r="A23" s="128" t="s">
        <v>14</v>
      </c>
      <c r="B23" s="129" t="s">
        <v>15</v>
      </c>
      <c r="C23" s="130" t="s">
        <v>172</v>
      </c>
      <c r="D23" s="128" t="s">
        <v>14</v>
      </c>
      <c r="E23" s="129" t="s">
        <v>15</v>
      </c>
      <c r="F23" s="130" t="s">
        <v>172</v>
      </c>
      <c r="G23" s="128" t="s">
        <v>14</v>
      </c>
      <c r="H23" s="129" t="s">
        <v>15</v>
      </c>
      <c r="I23" s="130" t="s">
        <v>172</v>
      </c>
      <c r="J23" s="558" t="s">
        <v>14</v>
      </c>
      <c r="K23" s="559"/>
      <c r="L23" s="129" t="s">
        <v>15</v>
      </c>
      <c r="M23" s="130" t="s">
        <v>172</v>
      </c>
      <c r="N23" s="128" t="s">
        <v>14</v>
      </c>
      <c r="O23" s="129" t="s">
        <v>15</v>
      </c>
      <c r="P23" s="130" t="s">
        <v>172</v>
      </c>
    </row>
    <row r="24" spans="1:16" s="131" customFormat="1" ht="16.5" customHeight="1">
      <c r="A24" s="112" t="s">
        <v>250</v>
      </c>
      <c r="B24" s="139">
        <v>360</v>
      </c>
      <c r="C24" s="345"/>
      <c r="D24" s="112" t="s">
        <v>48</v>
      </c>
      <c r="E24" s="113">
        <v>640</v>
      </c>
      <c r="F24" s="345"/>
      <c r="G24" s="112" t="s">
        <v>49</v>
      </c>
      <c r="H24" s="113">
        <v>2130</v>
      </c>
      <c r="I24" s="345"/>
      <c r="J24" s="372" t="s">
        <v>48</v>
      </c>
      <c r="K24" s="550" t="s">
        <v>340</v>
      </c>
      <c r="L24" s="113">
        <v>4350</v>
      </c>
      <c r="M24" s="345"/>
      <c r="N24" s="112" t="s">
        <v>155</v>
      </c>
      <c r="O24" s="113">
        <v>180</v>
      </c>
      <c r="P24" s="345"/>
    </row>
    <row r="25" spans="1:16" s="131" customFormat="1" ht="16.5" customHeight="1">
      <c r="A25" s="112"/>
      <c r="B25" s="139">
        <v>0</v>
      </c>
      <c r="C25" s="345"/>
      <c r="D25" s="112" t="s">
        <v>113</v>
      </c>
      <c r="E25" s="113">
        <v>710</v>
      </c>
      <c r="F25" s="345"/>
      <c r="G25" s="112"/>
      <c r="H25" s="498"/>
      <c r="I25" s="345"/>
      <c r="J25" s="372" t="s">
        <v>312</v>
      </c>
      <c r="K25" s="550" t="s">
        <v>340</v>
      </c>
      <c r="L25" s="113">
        <v>1080</v>
      </c>
      <c r="M25" s="345"/>
      <c r="N25" s="112" t="s">
        <v>156</v>
      </c>
      <c r="O25" s="113">
        <v>40</v>
      </c>
      <c r="P25" s="345"/>
    </row>
    <row r="26" spans="1:16" s="131" customFormat="1" ht="16.5" customHeight="1">
      <c r="A26" s="405"/>
      <c r="B26" s="406"/>
      <c r="C26" s="407"/>
      <c r="D26" s="112"/>
      <c r="E26" s="113"/>
      <c r="F26" s="386"/>
      <c r="G26" s="112"/>
      <c r="H26" s="113"/>
      <c r="I26" s="386"/>
      <c r="J26" s="372" t="s">
        <v>50</v>
      </c>
      <c r="K26" s="550" t="s">
        <v>340</v>
      </c>
      <c r="L26" s="113">
        <v>1330</v>
      </c>
      <c r="M26" s="345"/>
      <c r="N26" s="112" t="s">
        <v>157</v>
      </c>
      <c r="O26" s="113">
        <v>60</v>
      </c>
      <c r="P26" s="345"/>
    </row>
    <row r="27" spans="1:16" s="131" customFormat="1" ht="16.5" customHeight="1">
      <c r="A27" s="405"/>
      <c r="B27" s="406"/>
      <c r="C27" s="407"/>
      <c r="D27" s="114"/>
      <c r="E27" s="113"/>
      <c r="F27" s="386"/>
      <c r="G27" s="114"/>
      <c r="H27" s="113"/>
      <c r="I27" s="386"/>
      <c r="J27" s="691" t="s">
        <v>313</v>
      </c>
      <c r="K27" s="692"/>
      <c r="L27" s="113">
        <v>680</v>
      </c>
      <c r="M27" s="345"/>
      <c r="N27" s="112" t="s">
        <v>158</v>
      </c>
      <c r="O27" s="113">
        <v>20</v>
      </c>
      <c r="P27" s="386"/>
    </row>
    <row r="28" spans="1:16" s="131" customFormat="1" ht="16.5" customHeight="1">
      <c r="A28" s="112"/>
      <c r="B28" s="139"/>
      <c r="C28" s="342"/>
      <c r="D28" s="114"/>
      <c r="E28" s="113"/>
      <c r="F28" s="386"/>
      <c r="G28" s="114"/>
      <c r="H28" s="113"/>
      <c r="I28" s="386"/>
      <c r="J28" s="372"/>
      <c r="K28" s="550"/>
      <c r="L28" s="113"/>
      <c r="M28" s="342"/>
      <c r="N28" s="510"/>
      <c r="O28" s="113"/>
      <c r="P28" s="386"/>
    </row>
    <row r="29" spans="1:16" s="131" customFormat="1" ht="16.5" customHeight="1">
      <c r="A29" s="405" t="s">
        <v>242</v>
      </c>
      <c r="B29" s="641"/>
      <c r="C29" s="342"/>
      <c r="D29" s="405" t="s">
        <v>242</v>
      </c>
      <c r="E29" s="642"/>
      <c r="F29" s="412"/>
      <c r="G29" s="405" t="s">
        <v>242</v>
      </c>
      <c r="H29" s="642"/>
      <c r="I29" s="412"/>
      <c r="J29" s="405" t="s">
        <v>242</v>
      </c>
      <c r="K29" s="590"/>
      <c r="L29" s="642"/>
      <c r="M29" s="342"/>
      <c r="N29" s="405" t="s">
        <v>242</v>
      </c>
      <c r="O29" s="642"/>
      <c r="P29" s="412"/>
    </row>
    <row r="30" spans="1:16" s="131" customFormat="1" ht="16.5" customHeight="1">
      <c r="A30" s="339"/>
      <c r="B30" s="409"/>
      <c r="C30" s="342">
        <v>0</v>
      </c>
      <c r="D30" s="387"/>
      <c r="E30" s="340"/>
      <c r="F30" s="342"/>
      <c r="G30" s="114" t="s">
        <v>52</v>
      </c>
      <c r="H30" s="340">
        <v>760</v>
      </c>
      <c r="I30" s="342"/>
      <c r="J30" s="691" t="s">
        <v>110</v>
      </c>
      <c r="K30" s="692"/>
      <c r="L30" s="340">
        <v>290</v>
      </c>
      <c r="M30" s="342"/>
      <c r="N30" s="114" t="s">
        <v>159</v>
      </c>
      <c r="O30" s="340">
        <v>10</v>
      </c>
      <c r="P30" s="345"/>
    </row>
    <row r="31" spans="1:16" s="131" customFormat="1" ht="16.5" customHeight="1">
      <c r="A31" s="337"/>
      <c r="B31" s="395"/>
      <c r="C31" s="396"/>
      <c r="D31" s="410"/>
      <c r="E31" s="338"/>
      <c r="F31" s="396"/>
      <c r="G31" s="346"/>
      <c r="H31" s="338"/>
      <c r="I31" s="396"/>
      <c r="J31" s="381" t="s">
        <v>335</v>
      </c>
      <c r="K31" s="564" t="s">
        <v>340</v>
      </c>
      <c r="L31" s="338">
        <v>2270</v>
      </c>
      <c r="M31" s="411"/>
      <c r="N31" s="410" t="s">
        <v>160</v>
      </c>
      <c r="O31" s="338">
        <v>40</v>
      </c>
      <c r="P31" s="411"/>
    </row>
    <row r="32" spans="1:16" s="131" customFormat="1" ht="16.5" customHeight="1">
      <c r="A32" s="339"/>
      <c r="B32" s="409"/>
      <c r="C32" s="412"/>
      <c r="D32" s="413"/>
      <c r="E32" s="340"/>
      <c r="F32" s="412"/>
      <c r="G32" s="368"/>
      <c r="H32" s="340"/>
      <c r="I32" s="412"/>
      <c r="J32" s="691" t="s">
        <v>319</v>
      </c>
      <c r="K32" s="692"/>
      <c r="L32" s="340">
        <v>160</v>
      </c>
      <c r="M32" s="342"/>
      <c r="N32" s="387" t="s">
        <v>182</v>
      </c>
      <c r="O32" s="340">
        <v>10</v>
      </c>
      <c r="P32" s="342"/>
    </row>
    <row r="33" spans="1:16" s="131" customFormat="1" ht="16.5" customHeight="1">
      <c r="A33" s="339"/>
      <c r="B33" s="409"/>
      <c r="C33" s="412"/>
      <c r="D33" s="387"/>
      <c r="E33" s="340"/>
      <c r="F33" s="412"/>
      <c r="G33" s="368"/>
      <c r="H33" s="340"/>
      <c r="I33" s="412"/>
      <c r="J33" s="712" t="s">
        <v>368</v>
      </c>
      <c r="K33" s="692"/>
      <c r="L33" s="340">
        <v>1130</v>
      </c>
      <c r="M33" s="342"/>
      <c r="N33" s="624" t="s">
        <v>367</v>
      </c>
      <c r="O33" s="340">
        <v>10</v>
      </c>
      <c r="P33" s="342"/>
    </row>
    <row r="34" spans="1:16" s="131" customFormat="1" ht="16.5" customHeight="1">
      <c r="A34" s="339"/>
      <c r="B34" s="409"/>
      <c r="C34" s="412"/>
      <c r="D34" s="387"/>
      <c r="E34" s="340"/>
      <c r="F34" s="412"/>
      <c r="G34" s="368"/>
      <c r="H34" s="340"/>
      <c r="I34" s="412"/>
      <c r="J34" s="691" t="s">
        <v>166</v>
      </c>
      <c r="K34" s="692"/>
      <c r="L34" s="340">
        <v>770</v>
      </c>
      <c r="M34" s="342"/>
      <c r="N34" s="414" t="s">
        <v>167</v>
      </c>
      <c r="O34" s="340">
        <v>20</v>
      </c>
      <c r="P34" s="342"/>
    </row>
    <row r="35" spans="1:16" s="131" customFormat="1" ht="16.5" customHeight="1">
      <c r="A35" s="339"/>
      <c r="B35" s="409"/>
      <c r="C35" s="412"/>
      <c r="D35" s="387"/>
      <c r="E35" s="340"/>
      <c r="F35" s="412"/>
      <c r="G35" s="368"/>
      <c r="H35" s="340"/>
      <c r="I35" s="412"/>
      <c r="J35" s="372"/>
      <c r="K35" s="550"/>
      <c r="L35" s="614"/>
      <c r="M35" s="342"/>
      <c r="N35" s="511"/>
      <c r="O35" s="340"/>
      <c r="P35" s="412"/>
    </row>
    <row r="36" spans="1:16" s="131" customFormat="1" ht="16.5" customHeight="1">
      <c r="A36" s="339"/>
      <c r="B36" s="409"/>
      <c r="C36" s="412"/>
      <c r="D36" s="387"/>
      <c r="E36" s="340"/>
      <c r="F36" s="412"/>
      <c r="G36" s="368"/>
      <c r="H36" s="340"/>
      <c r="I36" s="412"/>
      <c r="J36" s="713" t="s">
        <v>169</v>
      </c>
      <c r="K36" s="714"/>
      <c r="L36" s="617"/>
      <c r="M36" s="342"/>
      <c r="N36" s="625" t="s">
        <v>171</v>
      </c>
      <c r="O36" s="617"/>
      <c r="P36" s="342"/>
    </row>
    <row r="37" spans="1:16" s="131" customFormat="1" ht="16.5" customHeight="1">
      <c r="A37" s="337"/>
      <c r="B37" s="395"/>
      <c r="C37" s="386"/>
      <c r="D37" s="410"/>
      <c r="E37" s="338"/>
      <c r="F37" s="386"/>
      <c r="G37" s="410"/>
      <c r="H37" s="338"/>
      <c r="I37" s="386"/>
      <c r="J37" s="381"/>
      <c r="K37" s="564"/>
      <c r="L37" s="338"/>
      <c r="M37" s="386"/>
      <c r="N37" s="346"/>
      <c r="O37" s="338"/>
      <c r="P37" s="386"/>
    </row>
    <row r="38" spans="1:16" s="131" customFormat="1" ht="17.25" customHeight="1" thickBot="1">
      <c r="A38" s="397" t="s">
        <v>36</v>
      </c>
      <c r="B38" s="398">
        <f>SUM(B24:B37)</f>
        <v>360</v>
      </c>
      <c r="C38" s="399">
        <f>SUM(C24:C37)</f>
        <v>0</v>
      </c>
      <c r="D38" s="397" t="s">
        <v>36</v>
      </c>
      <c r="E38" s="398">
        <f>SUM(E24:E37)</f>
        <v>1350</v>
      </c>
      <c r="F38" s="399">
        <f>SUM(F24:F37)</f>
        <v>0</v>
      </c>
      <c r="G38" s="397" t="s">
        <v>36</v>
      </c>
      <c r="H38" s="398">
        <f>SUM(H24:H37)</f>
        <v>2890</v>
      </c>
      <c r="I38" s="399">
        <f>SUM(I24:I37)</f>
        <v>0</v>
      </c>
      <c r="J38" s="562" t="s">
        <v>36</v>
      </c>
      <c r="K38" s="563"/>
      <c r="L38" s="398">
        <f>SUM(L24:L37)</f>
        <v>12060</v>
      </c>
      <c r="M38" s="399">
        <f>SUM(M24:M37)</f>
        <v>0</v>
      </c>
      <c r="N38" s="397" t="s">
        <v>36</v>
      </c>
      <c r="O38" s="398">
        <f>SUM(O24:O37)</f>
        <v>390</v>
      </c>
      <c r="P38" s="399">
        <f>SUM(P24:P37)</f>
        <v>0</v>
      </c>
    </row>
    <row r="39" ht="13.5" customHeight="1" thickBot="1"/>
    <row r="40" spans="1:14" s="115" customFormat="1" ht="16.5" customHeight="1" thickBot="1">
      <c r="A40" s="494" t="s">
        <v>364</v>
      </c>
      <c r="B40" s="141"/>
      <c r="C40" s="116" t="s">
        <v>98</v>
      </c>
      <c r="D40" s="117" t="s">
        <v>51</v>
      </c>
      <c r="E40" s="118"/>
      <c r="F40" s="119" t="s">
        <v>6</v>
      </c>
      <c r="G40" s="120">
        <f>B48+E48+H48+L48+O48</f>
        <v>3490</v>
      </c>
      <c r="H40" s="121" t="s">
        <v>7</v>
      </c>
      <c r="I40" s="122">
        <f>C48+F48+I48+M48+P48</f>
        <v>0</v>
      </c>
      <c r="J40" s="415"/>
      <c r="K40" s="415"/>
      <c r="L40" s="416"/>
      <c r="M40" s="417"/>
      <c r="N40" s="418"/>
    </row>
    <row r="41" s="115" customFormat="1" ht="4.5" customHeight="1" thickBot="1"/>
    <row r="42" spans="1:16" s="115" customFormat="1" ht="16.5" customHeight="1">
      <c r="A42" s="124" t="s">
        <v>9</v>
      </c>
      <c r="B42" s="125"/>
      <c r="C42" s="126"/>
      <c r="D42" s="127" t="s">
        <v>10</v>
      </c>
      <c r="E42" s="125"/>
      <c r="F42" s="126"/>
      <c r="G42" s="127" t="s">
        <v>11</v>
      </c>
      <c r="H42" s="125"/>
      <c r="I42" s="126"/>
      <c r="J42" s="127" t="s">
        <v>12</v>
      </c>
      <c r="K42" s="127"/>
      <c r="L42" s="125"/>
      <c r="M42" s="126"/>
      <c r="N42" s="127" t="s">
        <v>13</v>
      </c>
      <c r="O42" s="125"/>
      <c r="P42" s="126"/>
    </row>
    <row r="43" spans="1:16" s="131" customFormat="1" ht="16.5" customHeight="1">
      <c r="A43" s="128" t="s">
        <v>14</v>
      </c>
      <c r="B43" s="129" t="s">
        <v>15</v>
      </c>
      <c r="C43" s="130" t="s">
        <v>172</v>
      </c>
      <c r="D43" s="128" t="s">
        <v>14</v>
      </c>
      <c r="E43" s="129" t="s">
        <v>15</v>
      </c>
      <c r="F43" s="130" t="s">
        <v>172</v>
      </c>
      <c r="G43" s="128" t="s">
        <v>14</v>
      </c>
      <c r="H43" s="129" t="s">
        <v>15</v>
      </c>
      <c r="I43" s="130" t="s">
        <v>172</v>
      </c>
      <c r="J43" s="558" t="s">
        <v>14</v>
      </c>
      <c r="K43" s="559"/>
      <c r="L43" s="129" t="s">
        <v>15</v>
      </c>
      <c r="M43" s="130" t="s">
        <v>172</v>
      </c>
      <c r="N43" s="128" t="s">
        <v>14</v>
      </c>
      <c r="O43" s="129" t="s">
        <v>15</v>
      </c>
      <c r="P43" s="130" t="s">
        <v>172</v>
      </c>
    </row>
    <row r="44" spans="1:16" s="131" customFormat="1" ht="16.5" customHeight="1">
      <c r="A44" s="112"/>
      <c r="B44" s="139"/>
      <c r="C44" s="386"/>
      <c r="D44" s="112"/>
      <c r="E44" s="113"/>
      <c r="F44" s="386"/>
      <c r="G44" s="112" t="s">
        <v>314</v>
      </c>
      <c r="H44" s="113">
        <v>310</v>
      </c>
      <c r="I44" s="345"/>
      <c r="J44" s="372" t="s">
        <v>53</v>
      </c>
      <c r="K44" s="550" t="s">
        <v>340</v>
      </c>
      <c r="L44" s="113">
        <v>3060</v>
      </c>
      <c r="M44" s="345"/>
      <c r="N44" s="112" t="s">
        <v>161</v>
      </c>
      <c r="O44" s="113">
        <v>120</v>
      </c>
      <c r="P44" s="345"/>
    </row>
    <row r="45" spans="1:16" s="131" customFormat="1" ht="16.5" customHeight="1">
      <c r="A45" s="112"/>
      <c r="B45" s="139"/>
      <c r="C45" s="386"/>
      <c r="D45" s="112"/>
      <c r="E45" s="113"/>
      <c r="F45" s="386"/>
      <c r="G45" s="387"/>
      <c r="H45" s="498"/>
      <c r="I45" s="386"/>
      <c r="J45" s="372"/>
      <c r="K45" s="550"/>
      <c r="L45" s="113"/>
      <c r="M45" s="345"/>
      <c r="N45" s="112"/>
      <c r="O45" s="113"/>
      <c r="P45" s="345"/>
    </row>
    <row r="46" spans="1:16" s="131" customFormat="1" ht="16.5" customHeight="1">
      <c r="A46" s="339"/>
      <c r="B46" s="409"/>
      <c r="C46" s="412"/>
      <c r="D46" s="414"/>
      <c r="E46" s="340"/>
      <c r="F46" s="412"/>
      <c r="G46" s="387"/>
      <c r="H46" s="340"/>
      <c r="I46" s="412"/>
      <c r="J46" s="365"/>
      <c r="K46" s="549"/>
      <c r="L46" s="340"/>
      <c r="M46" s="412"/>
      <c r="N46" s="368"/>
      <c r="O46" s="340"/>
      <c r="P46" s="412"/>
    </row>
    <row r="47" spans="1:16" s="131" customFormat="1" ht="16.5" customHeight="1">
      <c r="A47" s="337"/>
      <c r="B47" s="395"/>
      <c r="C47" s="386"/>
      <c r="D47" s="346"/>
      <c r="E47" s="338"/>
      <c r="F47" s="386"/>
      <c r="G47" s="337"/>
      <c r="H47" s="338"/>
      <c r="I47" s="386"/>
      <c r="J47" s="381"/>
      <c r="K47" s="564"/>
      <c r="L47" s="338"/>
      <c r="M47" s="386"/>
      <c r="N47" s="419"/>
      <c r="O47" s="420"/>
      <c r="P47" s="386"/>
    </row>
    <row r="48" spans="1:16" s="131" customFormat="1" ht="17.25" customHeight="1" thickBot="1">
      <c r="A48" s="397" t="s">
        <v>36</v>
      </c>
      <c r="B48" s="398">
        <f>SUM(B44:B47)</f>
        <v>0</v>
      </c>
      <c r="C48" s="399">
        <f>SUM(C44:C47)</f>
        <v>0</v>
      </c>
      <c r="D48" s="397" t="s">
        <v>36</v>
      </c>
      <c r="E48" s="398">
        <f>SUM(E44:E47)</f>
        <v>0</v>
      </c>
      <c r="F48" s="399">
        <f>SUM(F44:F47)</f>
        <v>0</v>
      </c>
      <c r="G48" s="397" t="s">
        <v>36</v>
      </c>
      <c r="H48" s="398">
        <f>SUM(H44:H47)</f>
        <v>310</v>
      </c>
      <c r="I48" s="399">
        <f>SUM(I44:I47)</f>
        <v>0</v>
      </c>
      <c r="J48" s="562" t="s">
        <v>36</v>
      </c>
      <c r="K48" s="563"/>
      <c r="L48" s="398">
        <f>SUM(L44:L47)</f>
        <v>3060</v>
      </c>
      <c r="M48" s="399">
        <f>SUM(M44:M47)</f>
        <v>0</v>
      </c>
      <c r="N48" s="397" t="s">
        <v>36</v>
      </c>
      <c r="O48" s="421">
        <f>SUM(O44:O47)</f>
        <v>120</v>
      </c>
      <c r="P48" s="399">
        <f>SUM(P44:P47)</f>
        <v>0</v>
      </c>
    </row>
    <row r="49" s="115" customFormat="1" ht="14.25" customHeight="1" thickBot="1"/>
    <row r="50" spans="1:14" s="115" customFormat="1" ht="17.25" customHeight="1" thickBot="1">
      <c r="A50" s="494" t="s">
        <v>364</v>
      </c>
      <c r="B50" s="141"/>
      <c r="C50" s="116" t="s">
        <v>99</v>
      </c>
      <c r="D50" s="117" t="s">
        <v>54</v>
      </c>
      <c r="E50" s="118"/>
      <c r="F50" s="119" t="s">
        <v>6</v>
      </c>
      <c r="G50" s="120">
        <f>B61+E61+H61+L61+O61</f>
        <v>12540</v>
      </c>
      <c r="H50" s="121" t="s">
        <v>7</v>
      </c>
      <c r="I50" s="122">
        <f>C61+F61+I61+M61+P61</f>
        <v>0</v>
      </c>
      <c r="J50" s="123"/>
      <c r="K50" s="123"/>
      <c r="N50" s="422"/>
    </row>
    <row r="51" s="115" customFormat="1" ht="4.5" customHeight="1" thickBot="1"/>
    <row r="52" spans="1:16" s="115" customFormat="1" ht="16.5" customHeight="1">
      <c r="A52" s="124" t="s">
        <v>9</v>
      </c>
      <c r="B52" s="125"/>
      <c r="C52" s="126"/>
      <c r="D52" s="127" t="s">
        <v>10</v>
      </c>
      <c r="E52" s="125"/>
      <c r="F52" s="126"/>
      <c r="G52" s="127" t="s">
        <v>11</v>
      </c>
      <c r="H52" s="125"/>
      <c r="I52" s="126"/>
      <c r="J52" s="127" t="s">
        <v>12</v>
      </c>
      <c r="K52" s="127"/>
      <c r="L52" s="125"/>
      <c r="M52" s="126"/>
      <c r="N52" s="127" t="s">
        <v>13</v>
      </c>
      <c r="O52" s="125"/>
      <c r="P52" s="126"/>
    </row>
    <row r="53" spans="1:16" s="131" customFormat="1" ht="16.5" customHeight="1">
      <c r="A53" s="128" t="s">
        <v>14</v>
      </c>
      <c r="B53" s="129" t="s">
        <v>15</v>
      </c>
      <c r="C53" s="130" t="s">
        <v>172</v>
      </c>
      <c r="D53" s="128" t="s">
        <v>14</v>
      </c>
      <c r="E53" s="129" t="s">
        <v>15</v>
      </c>
      <c r="F53" s="130" t="s">
        <v>172</v>
      </c>
      <c r="G53" s="128" t="s">
        <v>14</v>
      </c>
      <c r="H53" s="129" t="s">
        <v>15</v>
      </c>
      <c r="I53" s="130" t="s">
        <v>172</v>
      </c>
      <c r="J53" s="558" t="s">
        <v>14</v>
      </c>
      <c r="K53" s="559"/>
      <c r="L53" s="129" t="s">
        <v>15</v>
      </c>
      <c r="M53" s="130" t="s">
        <v>172</v>
      </c>
      <c r="N53" s="128" t="s">
        <v>14</v>
      </c>
      <c r="O53" s="129" t="s">
        <v>15</v>
      </c>
      <c r="P53" s="130" t="s">
        <v>172</v>
      </c>
    </row>
    <row r="54" spans="1:16" s="131" customFormat="1" ht="16.5" customHeight="1">
      <c r="A54" s="112" t="s">
        <v>55</v>
      </c>
      <c r="B54" s="139">
        <v>520</v>
      </c>
      <c r="C54" s="345"/>
      <c r="D54" s="112" t="s">
        <v>322</v>
      </c>
      <c r="E54" s="498">
        <v>520</v>
      </c>
      <c r="F54" s="386"/>
      <c r="G54" s="112" t="s">
        <v>56</v>
      </c>
      <c r="H54" s="113">
        <v>3320</v>
      </c>
      <c r="I54" s="345"/>
      <c r="J54" s="372" t="s">
        <v>215</v>
      </c>
      <c r="K54" s="550" t="s">
        <v>340</v>
      </c>
      <c r="L54" s="113">
        <v>2030</v>
      </c>
      <c r="M54" s="345"/>
      <c r="N54" s="140" t="s">
        <v>216</v>
      </c>
      <c r="O54" s="113">
        <v>110</v>
      </c>
      <c r="P54" s="345"/>
    </row>
    <row r="55" spans="1:16" s="131" customFormat="1" ht="16.5" customHeight="1">
      <c r="A55" s="112"/>
      <c r="B55" s="139"/>
      <c r="C55" s="386"/>
      <c r="D55" s="112" t="s">
        <v>321</v>
      </c>
      <c r="E55" s="498">
        <v>270</v>
      </c>
      <c r="F55" s="386"/>
      <c r="G55" s="112" t="s">
        <v>58</v>
      </c>
      <c r="H55" s="113">
        <v>580</v>
      </c>
      <c r="I55" s="345"/>
      <c r="J55" s="372" t="s">
        <v>56</v>
      </c>
      <c r="K55" s="550" t="s">
        <v>340</v>
      </c>
      <c r="L55" s="113">
        <v>2810</v>
      </c>
      <c r="M55" s="345"/>
      <c r="N55" s="112" t="s">
        <v>162</v>
      </c>
      <c r="O55" s="113">
        <v>190</v>
      </c>
      <c r="P55" s="345"/>
    </row>
    <row r="56" spans="1:16" s="131" customFormat="1" ht="16.5" customHeight="1">
      <c r="A56" s="112"/>
      <c r="B56" s="139"/>
      <c r="C56" s="386"/>
      <c r="D56" s="112"/>
      <c r="E56" s="498"/>
      <c r="F56" s="499"/>
      <c r="G56" s="112"/>
      <c r="H56" s="113"/>
      <c r="I56" s="386"/>
      <c r="J56" s="372" t="s">
        <v>59</v>
      </c>
      <c r="K56" s="550" t="s">
        <v>340</v>
      </c>
      <c r="L56" s="113">
        <v>2080</v>
      </c>
      <c r="M56" s="345"/>
      <c r="N56" s="112" t="s">
        <v>163</v>
      </c>
      <c r="O56" s="113">
        <v>110</v>
      </c>
      <c r="P56" s="345"/>
    </row>
    <row r="57" spans="1:16" s="131" customFormat="1" ht="16.5" customHeight="1">
      <c r="A57" s="629" t="s">
        <v>57</v>
      </c>
      <c r="B57" s="615" t="s">
        <v>359</v>
      </c>
      <c r="C57" s="345"/>
      <c r="D57" s="112"/>
      <c r="E57" s="498"/>
      <c r="F57" s="499"/>
      <c r="G57" s="112"/>
      <c r="H57" s="113"/>
      <c r="I57" s="386"/>
      <c r="J57" s="372"/>
      <c r="K57" s="550"/>
      <c r="L57" s="113"/>
      <c r="M57" s="345"/>
      <c r="N57" s="513"/>
      <c r="O57" s="113"/>
      <c r="P57" s="345"/>
    </row>
    <row r="58" spans="1:19" s="131" customFormat="1" ht="16.5" customHeight="1">
      <c r="A58" s="112"/>
      <c r="B58" s="139"/>
      <c r="C58" s="386"/>
      <c r="D58" s="112"/>
      <c r="E58" s="113"/>
      <c r="F58" s="386"/>
      <c r="G58" s="112"/>
      <c r="H58" s="113"/>
      <c r="I58" s="386"/>
      <c r="J58" s="372"/>
      <c r="K58" s="550"/>
      <c r="L58" s="113"/>
      <c r="M58" s="386"/>
      <c r="N58" s="408"/>
      <c r="O58" s="113"/>
      <c r="P58" s="386"/>
      <c r="S58" s="142"/>
    </row>
    <row r="59" spans="1:16" s="131" customFormat="1" ht="16.5" customHeight="1">
      <c r="A59" s="339"/>
      <c r="B59" s="409"/>
      <c r="C59" s="412"/>
      <c r="D59" s="339"/>
      <c r="E59" s="340"/>
      <c r="F59" s="412"/>
      <c r="G59" s="339"/>
      <c r="H59" s="340"/>
      <c r="I59" s="412"/>
      <c r="J59" s="565"/>
      <c r="K59" s="566"/>
      <c r="L59" s="340"/>
      <c r="M59" s="412"/>
      <c r="N59" s="368"/>
      <c r="O59" s="340"/>
      <c r="P59" s="412"/>
    </row>
    <row r="60" spans="1:16" s="131" customFormat="1" ht="16.5" customHeight="1">
      <c r="A60" s="337"/>
      <c r="B60" s="395"/>
      <c r="C60" s="386"/>
      <c r="D60" s="337"/>
      <c r="E60" s="338"/>
      <c r="F60" s="386"/>
      <c r="G60" s="337"/>
      <c r="H60" s="338"/>
      <c r="I60" s="386"/>
      <c r="J60" s="381"/>
      <c r="K60" s="564"/>
      <c r="L60" s="338"/>
      <c r="M60" s="386"/>
      <c r="N60" s="346"/>
      <c r="O60" s="338"/>
      <c r="P60" s="386"/>
    </row>
    <row r="61" spans="1:16" s="131" customFormat="1" ht="17.25" customHeight="1" thickBot="1">
      <c r="A61" s="397" t="s">
        <v>36</v>
      </c>
      <c r="B61" s="398">
        <f>SUM(B54:B60)</f>
        <v>520</v>
      </c>
      <c r="C61" s="399">
        <f>SUM(C54:C60)</f>
        <v>0</v>
      </c>
      <c r="D61" s="397" t="s">
        <v>36</v>
      </c>
      <c r="E61" s="398">
        <f>SUM(E54:E60)</f>
        <v>790</v>
      </c>
      <c r="F61" s="399">
        <f>SUM(F54:F60)</f>
        <v>0</v>
      </c>
      <c r="G61" s="397" t="s">
        <v>36</v>
      </c>
      <c r="H61" s="398">
        <f>SUM(H54:H60)</f>
        <v>3900</v>
      </c>
      <c r="I61" s="399">
        <f>SUM(I54:I60)</f>
        <v>0</v>
      </c>
      <c r="J61" s="562" t="s">
        <v>36</v>
      </c>
      <c r="K61" s="563"/>
      <c r="L61" s="398">
        <f>SUM(L54:L60)</f>
        <v>6920</v>
      </c>
      <c r="M61" s="399">
        <f>SUM(M54:M60)</f>
        <v>0</v>
      </c>
      <c r="N61" s="397" t="s">
        <v>36</v>
      </c>
      <c r="O61" s="398">
        <f>SUM(O54:O60)</f>
        <v>410</v>
      </c>
      <c r="P61" s="399">
        <f>SUM(P54:P60)</f>
        <v>0</v>
      </c>
    </row>
    <row r="62" spans="10:11" s="115" customFormat="1" ht="14.25" customHeight="1">
      <c r="J62" s="123"/>
      <c r="K62" s="123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</sheetData>
  <sheetProtection/>
  <mergeCells count="10">
    <mergeCell ref="J32:K32"/>
    <mergeCell ref="J33:K33"/>
    <mergeCell ref="J36:K36"/>
    <mergeCell ref="J34:K34"/>
    <mergeCell ref="E1:G1"/>
    <mergeCell ref="E2:G2"/>
    <mergeCell ref="J9:K9"/>
    <mergeCell ref="J10:K10"/>
    <mergeCell ref="J27:K27"/>
    <mergeCell ref="J30:K30"/>
  </mergeCells>
  <conditionalFormatting sqref="I20 I40 I50 I4">
    <cfRule type="cellIs" priority="1" dxfId="21" operator="greaterThan" stopIfTrue="1">
      <formula>G4</formula>
    </cfRule>
  </conditionalFormatting>
  <conditionalFormatting sqref="M54:M61 M8:M18 C8:C18 I8:I18 P8:P11 P13:P16 P54:P61 P44:P48 F24:F38 I24:I38 I54:I61 C44:C48 F44:F48 I44:I48 M44:M48 C24:C25 C28:C38 F54:F61 F8:F18 C54:C61 P24:P38 M24:M38">
    <cfRule type="cellIs" priority="2" dxfId="21" operator="greaterThan" stopIfTrue="1">
      <formula>B8</formula>
    </cfRule>
  </conditionalFormatting>
  <printOptions horizontalCentered="1"/>
  <pageMargins left="0.3937007874015748" right="0.2755905511811024" top="0.6692913385826772" bottom="0" header="0.31496062992125984" footer="0"/>
  <pageSetup horizontalDpi="600" verticalDpi="600" orientation="portrait" paperSize="12" scale="82" r:id="rId4"/>
  <headerFooter alignWithMargins="0">
    <oddHeader>&amp;L&amp;"ＭＳ Ｐ明朝,太字"&amp;18折込広告企画書  筑後地区　No.2
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0"/>
  <sheetViews>
    <sheetView showGridLines="0" zoomScale="90" zoomScaleNormal="90" zoomScaleSheetLayoutView="55" workbookViewId="0" topLeftCell="A1">
      <selection activeCell="S4" sqref="S4"/>
    </sheetView>
  </sheetViews>
  <sheetFormatPr defaultColWidth="9.00390625" defaultRowHeight="13.5"/>
  <cols>
    <col min="1" max="1" width="12.125" style="138" customWidth="1"/>
    <col min="2" max="2" width="7.50390625" style="138" customWidth="1"/>
    <col min="3" max="3" width="9.50390625" style="138" customWidth="1"/>
    <col min="4" max="4" width="12.125" style="138" customWidth="1"/>
    <col min="5" max="5" width="7.50390625" style="138" customWidth="1"/>
    <col min="6" max="6" width="9.50390625" style="138" customWidth="1"/>
    <col min="7" max="7" width="12.125" style="138" customWidth="1"/>
    <col min="8" max="8" width="7.50390625" style="138" customWidth="1"/>
    <col min="9" max="9" width="9.50390625" style="138" customWidth="1"/>
    <col min="10" max="10" width="12.125" style="138" customWidth="1"/>
    <col min="11" max="11" width="2.125" style="138" customWidth="1"/>
    <col min="12" max="12" width="7.50390625" style="138" customWidth="1"/>
    <col min="13" max="13" width="9.50390625" style="138" customWidth="1"/>
    <col min="14" max="14" width="12.125" style="138" customWidth="1"/>
    <col min="15" max="15" width="7.50390625" style="138" customWidth="1"/>
    <col min="16" max="16" width="9.50390625" style="138" customWidth="1"/>
    <col min="17" max="17" width="0.37109375" style="138" customWidth="1"/>
    <col min="18" max="18" width="8.625" style="138" customWidth="1"/>
    <col min="19" max="16384" width="9.00390625" style="138" customWidth="1"/>
  </cols>
  <sheetData>
    <row r="1" spans="1:16" s="115" customFormat="1" ht="13.5" customHeight="1">
      <c r="A1" s="151" t="s">
        <v>0</v>
      </c>
      <c r="B1" s="152"/>
      <c r="C1" s="153"/>
      <c r="D1" s="154"/>
      <c r="E1" s="715" t="s">
        <v>1</v>
      </c>
      <c r="F1" s="716"/>
      <c r="G1" s="717"/>
      <c r="H1" s="158" t="s">
        <v>2</v>
      </c>
      <c r="I1" s="152" t="s">
        <v>3</v>
      </c>
      <c r="J1" s="153"/>
      <c r="K1" s="153"/>
      <c r="L1" s="159" t="s">
        <v>4</v>
      </c>
      <c r="M1" s="160"/>
      <c r="N1" s="161"/>
      <c r="O1" s="162"/>
      <c r="P1" s="163"/>
    </row>
    <row r="2" spans="1:16" s="115" customFormat="1" ht="30" customHeight="1" thickBot="1">
      <c r="A2" s="522">
        <f>'久留米市・小郡市'!$A$2</f>
        <v>0</v>
      </c>
      <c r="B2" s="164"/>
      <c r="C2" s="165"/>
      <c r="D2" s="165"/>
      <c r="E2" s="684" t="str">
        <f>'久留米市・小郡市'!E2</f>
        <v>平成      年      月      日</v>
      </c>
      <c r="F2" s="718"/>
      <c r="G2" s="719"/>
      <c r="H2" s="166">
        <f>'久留米市・小郡市'!$H$2</f>
        <v>0</v>
      </c>
      <c r="I2" s="167">
        <f>'久留米市・小郡市'!I2</f>
        <v>0</v>
      </c>
      <c r="J2" s="530"/>
      <c r="K2" s="539"/>
      <c r="L2" s="168"/>
      <c r="M2" s="169"/>
      <c r="N2" s="170"/>
      <c r="O2" s="162"/>
      <c r="P2" s="163"/>
    </row>
    <row r="3" spans="1:16" s="115" customFormat="1" ht="14.25" customHeight="1" thickBot="1">
      <c r="A3" s="229"/>
      <c r="B3" s="229"/>
      <c r="C3" s="230"/>
      <c r="D3" s="230"/>
      <c r="E3" s="231"/>
      <c r="F3" s="231"/>
      <c r="G3" s="232"/>
      <c r="H3" s="233"/>
      <c r="I3" s="234"/>
      <c r="J3" s="235"/>
      <c r="K3" s="235"/>
      <c r="L3" s="217"/>
      <c r="M3" s="217"/>
      <c r="O3" s="171"/>
      <c r="P3" s="580" t="s">
        <v>345</v>
      </c>
    </row>
    <row r="4" spans="1:16" s="115" customFormat="1" ht="17.25" customHeight="1" thickBot="1">
      <c r="A4" s="494" t="s">
        <v>364</v>
      </c>
      <c r="B4" s="141"/>
      <c r="C4" s="116" t="s">
        <v>100</v>
      </c>
      <c r="D4" s="117" t="s">
        <v>60</v>
      </c>
      <c r="E4" s="118"/>
      <c r="F4" s="119" t="s">
        <v>6</v>
      </c>
      <c r="G4" s="120">
        <f>B11+E11+H11+L11+O11</f>
        <v>4210</v>
      </c>
      <c r="H4" s="121" t="s">
        <v>7</v>
      </c>
      <c r="I4" s="122">
        <f>C11+F11+I11+M11+P11</f>
        <v>0</v>
      </c>
      <c r="J4" s="123"/>
      <c r="K4" s="123"/>
      <c r="L4" s="424" t="s">
        <v>8</v>
      </c>
      <c r="M4" s="122">
        <f>I4+I13+I32+I43+I63</f>
        <v>0</v>
      </c>
      <c r="O4" s="171"/>
      <c r="P4" s="581" t="s">
        <v>346</v>
      </c>
    </row>
    <row r="5" s="115" customFormat="1" ht="4.5" customHeight="1" thickBot="1"/>
    <row r="6" spans="1:16" s="115" customFormat="1" ht="16.5" customHeight="1">
      <c r="A6" s="124" t="s">
        <v>9</v>
      </c>
      <c r="B6" s="125"/>
      <c r="C6" s="126"/>
      <c r="D6" s="127" t="s">
        <v>10</v>
      </c>
      <c r="E6" s="125"/>
      <c r="F6" s="126"/>
      <c r="G6" s="127" t="s">
        <v>11</v>
      </c>
      <c r="H6" s="125"/>
      <c r="I6" s="126"/>
      <c r="J6" s="127" t="s">
        <v>12</v>
      </c>
      <c r="K6" s="127"/>
      <c r="L6" s="125"/>
      <c r="M6" s="126"/>
      <c r="N6" s="127" t="s">
        <v>13</v>
      </c>
      <c r="O6" s="125"/>
      <c r="P6" s="126"/>
    </row>
    <row r="7" spans="1:16" s="131" customFormat="1" ht="16.5" customHeight="1">
      <c r="A7" s="128" t="s">
        <v>14</v>
      </c>
      <c r="B7" s="425" t="s">
        <v>15</v>
      </c>
      <c r="C7" s="130" t="s">
        <v>172</v>
      </c>
      <c r="D7" s="128" t="s">
        <v>14</v>
      </c>
      <c r="E7" s="425" t="s">
        <v>15</v>
      </c>
      <c r="F7" s="130" t="s">
        <v>172</v>
      </c>
      <c r="G7" s="128" t="s">
        <v>14</v>
      </c>
      <c r="H7" s="425" t="s">
        <v>15</v>
      </c>
      <c r="I7" s="130" t="s">
        <v>172</v>
      </c>
      <c r="J7" s="558" t="s">
        <v>14</v>
      </c>
      <c r="K7" s="560"/>
      <c r="L7" s="570" t="s">
        <v>15</v>
      </c>
      <c r="M7" s="130" t="s">
        <v>172</v>
      </c>
      <c r="N7" s="128" t="s">
        <v>14</v>
      </c>
      <c r="O7" s="425" t="s">
        <v>15</v>
      </c>
      <c r="P7" s="130" t="s">
        <v>172</v>
      </c>
    </row>
    <row r="8" spans="1:16" s="131" customFormat="1" ht="16.5" customHeight="1">
      <c r="A8" s="384" t="s">
        <v>64</v>
      </c>
      <c r="B8" s="426">
        <v>500</v>
      </c>
      <c r="C8" s="345"/>
      <c r="D8" s="427" t="s">
        <v>197</v>
      </c>
      <c r="E8" s="428"/>
      <c r="F8" s="345"/>
      <c r="G8" s="429" t="s">
        <v>63</v>
      </c>
      <c r="H8" s="430">
        <v>1290</v>
      </c>
      <c r="I8" s="345"/>
      <c r="J8" s="609" t="s">
        <v>65</v>
      </c>
      <c r="K8" s="610" t="s">
        <v>340</v>
      </c>
      <c r="L8" s="611">
        <v>2320</v>
      </c>
      <c r="M8" s="190"/>
      <c r="N8" s="337" t="s">
        <v>254</v>
      </c>
      <c r="O8" s="430">
        <v>100</v>
      </c>
      <c r="P8" s="411"/>
    </row>
    <row r="9" spans="1:16" s="131" customFormat="1" ht="16.5" customHeight="1">
      <c r="A9" s="384"/>
      <c r="B9" s="431"/>
      <c r="C9" s="432"/>
      <c r="D9" s="384"/>
      <c r="E9" s="433"/>
      <c r="F9" s="434"/>
      <c r="G9" s="384"/>
      <c r="H9" s="433"/>
      <c r="I9" s="434"/>
      <c r="J9" s="568"/>
      <c r="K9" s="572"/>
      <c r="L9" s="453"/>
      <c r="M9" s="434"/>
      <c r="N9" s="339"/>
      <c r="O9" s="435"/>
      <c r="P9" s="345"/>
    </row>
    <row r="10" spans="1:16" s="131" customFormat="1" ht="16.5" customHeight="1">
      <c r="A10" s="436"/>
      <c r="B10" s="437"/>
      <c r="C10" s="438"/>
      <c r="D10" s="514" t="s">
        <v>330</v>
      </c>
      <c r="E10" s="439"/>
      <c r="F10" s="440"/>
      <c r="G10" s="436"/>
      <c r="H10" s="439"/>
      <c r="I10" s="440"/>
      <c r="J10" s="569"/>
      <c r="K10" s="573"/>
      <c r="L10" s="571"/>
      <c r="M10" s="440"/>
      <c r="N10" s="515"/>
      <c r="O10" s="433"/>
      <c r="P10" s="434"/>
    </row>
    <row r="11" spans="1:16" s="131" customFormat="1" ht="17.25" customHeight="1" thickBot="1">
      <c r="A11" s="397" t="s">
        <v>36</v>
      </c>
      <c r="B11" s="421">
        <f>SUM(B8:B9)</f>
        <v>500</v>
      </c>
      <c r="C11" s="399">
        <f>SUM(C8:C9)</f>
        <v>0</v>
      </c>
      <c r="D11" s="397" t="s">
        <v>36</v>
      </c>
      <c r="E11" s="421">
        <f>SUM(E8:E9)</f>
        <v>0</v>
      </c>
      <c r="F11" s="399">
        <f>SUM(F8:F9)</f>
        <v>0</v>
      </c>
      <c r="G11" s="397" t="s">
        <v>36</v>
      </c>
      <c r="H11" s="421">
        <f>SUM(H8:H9)</f>
        <v>1290</v>
      </c>
      <c r="I11" s="399">
        <f>SUM(I8:I9)</f>
        <v>0</v>
      </c>
      <c r="J11" s="562" t="s">
        <v>36</v>
      </c>
      <c r="K11" s="563"/>
      <c r="L11" s="398">
        <f>SUM(L8:L9)</f>
        <v>2320</v>
      </c>
      <c r="M11" s="399">
        <f>SUM(M8:M9)</f>
        <v>0</v>
      </c>
      <c r="N11" s="397" t="s">
        <v>36</v>
      </c>
      <c r="O11" s="421">
        <f>SUM(O8:O10)</f>
        <v>100</v>
      </c>
      <c r="P11" s="399">
        <f>SUM(P8:P10)</f>
        <v>0</v>
      </c>
    </row>
    <row r="12" spans="1:16" s="131" customFormat="1" ht="14.25" customHeight="1" thickBot="1">
      <c r="A12" s="441"/>
      <c r="B12" s="442"/>
      <c r="C12" s="443"/>
      <c r="D12" s="441"/>
      <c r="E12" s="442"/>
      <c r="F12" s="443"/>
      <c r="G12" s="441"/>
      <c r="H12" s="444"/>
      <c r="I12" s="445"/>
      <c r="J12" s="441"/>
      <c r="K12" s="441"/>
      <c r="L12" s="446"/>
      <c r="M12" s="447"/>
      <c r="N12" s="441"/>
      <c r="O12" s="442"/>
      <c r="P12" s="442"/>
    </row>
    <row r="13" spans="1:11" s="115" customFormat="1" ht="16.5" customHeight="1" thickBot="1">
      <c r="A13" s="494" t="s">
        <v>364</v>
      </c>
      <c r="B13" s="141"/>
      <c r="C13" s="116" t="s">
        <v>101</v>
      </c>
      <c r="D13" s="117" t="s">
        <v>66</v>
      </c>
      <c r="E13" s="118"/>
      <c r="F13" s="119" t="s">
        <v>6</v>
      </c>
      <c r="G13" s="120">
        <f>B30+E30+H30+L30+O30</f>
        <v>16200</v>
      </c>
      <c r="H13" s="121" t="s">
        <v>7</v>
      </c>
      <c r="I13" s="122">
        <f>C30+F30+I30+M30+P30</f>
        <v>0</v>
      </c>
      <c r="J13" s="123"/>
      <c r="K13" s="123"/>
    </row>
    <row r="14" s="115" customFormat="1" ht="4.5" customHeight="1" thickBot="1"/>
    <row r="15" spans="1:16" s="115" customFormat="1" ht="16.5" customHeight="1">
      <c r="A15" s="124" t="s">
        <v>9</v>
      </c>
      <c r="B15" s="125"/>
      <c r="C15" s="126"/>
      <c r="D15" s="127" t="s">
        <v>10</v>
      </c>
      <c r="E15" s="125"/>
      <c r="F15" s="126"/>
      <c r="G15" s="127" t="s">
        <v>11</v>
      </c>
      <c r="H15" s="125"/>
      <c r="I15" s="126"/>
      <c r="J15" s="127" t="s">
        <v>12</v>
      </c>
      <c r="K15" s="127"/>
      <c r="L15" s="125"/>
      <c r="M15" s="126"/>
      <c r="N15" s="127" t="s">
        <v>13</v>
      </c>
      <c r="O15" s="125"/>
      <c r="P15" s="126"/>
    </row>
    <row r="16" spans="1:16" s="131" customFormat="1" ht="16.5" customHeight="1">
      <c r="A16" s="128" t="s">
        <v>14</v>
      </c>
      <c r="B16" s="129" t="s">
        <v>15</v>
      </c>
      <c r="C16" s="130" t="s">
        <v>172</v>
      </c>
      <c r="D16" s="128" t="s">
        <v>14</v>
      </c>
      <c r="E16" s="129" t="s">
        <v>15</v>
      </c>
      <c r="F16" s="130" t="s">
        <v>172</v>
      </c>
      <c r="G16" s="128" t="s">
        <v>14</v>
      </c>
      <c r="H16" s="129" t="s">
        <v>15</v>
      </c>
      <c r="I16" s="130" t="s">
        <v>172</v>
      </c>
      <c r="J16" s="558" t="s">
        <v>14</v>
      </c>
      <c r="K16" s="560"/>
      <c r="L16" s="129" t="s">
        <v>15</v>
      </c>
      <c r="M16" s="130" t="s">
        <v>172</v>
      </c>
      <c r="N16" s="128" t="s">
        <v>14</v>
      </c>
      <c r="O16" s="129" t="s">
        <v>15</v>
      </c>
      <c r="P16" s="130" t="s">
        <v>172</v>
      </c>
    </row>
    <row r="17" spans="1:16" s="131" customFormat="1" ht="16.5" customHeight="1">
      <c r="A17" s="448" t="s">
        <v>198</v>
      </c>
      <c r="B17" s="449"/>
      <c r="C17" s="450"/>
      <c r="D17" s="448" t="s">
        <v>198</v>
      </c>
      <c r="E17" s="449"/>
      <c r="F17" s="450"/>
      <c r="G17" s="448" t="s">
        <v>198</v>
      </c>
      <c r="H17" s="449"/>
      <c r="I17" s="450"/>
      <c r="J17" s="448" t="s">
        <v>198</v>
      </c>
      <c r="K17" s="567"/>
      <c r="L17" s="449"/>
      <c r="M17" s="450"/>
      <c r="N17" s="448" t="s">
        <v>198</v>
      </c>
      <c r="O17" s="449"/>
      <c r="P17" s="450"/>
    </row>
    <row r="18" spans="1:16" s="131" customFormat="1" ht="16.5" customHeight="1">
      <c r="A18" s="619" t="s">
        <v>366</v>
      </c>
      <c r="B18" s="409">
        <v>1100</v>
      </c>
      <c r="C18" s="345"/>
      <c r="D18" s="339" t="s">
        <v>67</v>
      </c>
      <c r="E18" s="340">
        <v>650</v>
      </c>
      <c r="F18" s="345"/>
      <c r="G18" s="339" t="s">
        <v>67</v>
      </c>
      <c r="H18" s="340">
        <v>1740</v>
      </c>
      <c r="I18" s="345"/>
      <c r="J18" s="365" t="s">
        <v>69</v>
      </c>
      <c r="K18" s="549" t="s">
        <v>340</v>
      </c>
      <c r="L18" s="340">
        <v>1460</v>
      </c>
      <c r="M18" s="345"/>
      <c r="N18" s="339" t="s">
        <v>168</v>
      </c>
      <c r="O18" s="340">
        <v>60</v>
      </c>
      <c r="P18" s="345"/>
    </row>
    <row r="19" spans="1:16" s="131" customFormat="1" ht="16.5" customHeight="1">
      <c r="A19" s="626" t="s">
        <v>196</v>
      </c>
      <c r="B19" s="409">
        <v>0</v>
      </c>
      <c r="C19" s="345">
        <v>0</v>
      </c>
      <c r="D19" s="339" t="s">
        <v>68</v>
      </c>
      <c r="E19" s="340">
        <v>180</v>
      </c>
      <c r="F19" s="345"/>
      <c r="G19" s="339" t="s">
        <v>69</v>
      </c>
      <c r="H19" s="340"/>
      <c r="I19" s="345"/>
      <c r="J19" s="365" t="s">
        <v>239</v>
      </c>
      <c r="K19" s="549" t="s">
        <v>340</v>
      </c>
      <c r="L19" s="340">
        <v>2120</v>
      </c>
      <c r="M19" s="345"/>
      <c r="N19" s="339" t="s">
        <v>240</v>
      </c>
      <c r="O19" s="340">
        <v>100</v>
      </c>
      <c r="P19" s="345"/>
    </row>
    <row r="20" spans="1:16" s="131" customFormat="1" ht="16.5" customHeight="1">
      <c r="A20" s="627" t="s">
        <v>318</v>
      </c>
      <c r="B20" s="607" t="s">
        <v>358</v>
      </c>
      <c r="C20" s="342"/>
      <c r="D20" s="339" t="s">
        <v>70</v>
      </c>
      <c r="E20" s="340">
        <v>150</v>
      </c>
      <c r="F20" s="345"/>
      <c r="G20" s="339"/>
      <c r="H20" s="340"/>
      <c r="I20" s="342"/>
      <c r="J20" s="365"/>
      <c r="K20" s="549"/>
      <c r="L20" s="340"/>
      <c r="M20" s="345"/>
      <c r="N20" s="451"/>
      <c r="O20" s="340"/>
      <c r="P20" s="345"/>
    </row>
    <row r="21" spans="1:16" s="131" customFormat="1" ht="16.5" customHeight="1">
      <c r="A21" s="337"/>
      <c r="B21" s="395"/>
      <c r="C21" s="411"/>
      <c r="D21" s="337"/>
      <c r="E21" s="338"/>
      <c r="F21" s="411"/>
      <c r="G21" s="410"/>
      <c r="H21" s="338"/>
      <c r="I21" s="411"/>
      <c r="J21" s="612"/>
      <c r="K21" s="613"/>
      <c r="L21" s="338"/>
      <c r="M21" s="411"/>
      <c r="N21" s="337"/>
      <c r="O21" s="338"/>
      <c r="P21" s="411"/>
    </row>
    <row r="22" spans="1:16" s="131" customFormat="1" ht="16.5" customHeight="1">
      <c r="A22" s="667" t="s">
        <v>174</v>
      </c>
      <c r="B22" s="677">
        <f>SUM(B18:B21)</f>
        <v>1100</v>
      </c>
      <c r="C22" s="678">
        <f>SUM(C18:C21)</f>
        <v>0</v>
      </c>
      <c r="D22" s="667" t="s">
        <v>174</v>
      </c>
      <c r="E22" s="676">
        <f>SUM(E18:E21)</f>
        <v>980</v>
      </c>
      <c r="F22" s="678">
        <f>SUM(F18:F21)</f>
        <v>0</v>
      </c>
      <c r="G22" s="667" t="s">
        <v>174</v>
      </c>
      <c r="H22" s="676">
        <f>SUM(H18:H21)</f>
        <v>1740</v>
      </c>
      <c r="I22" s="678">
        <f>SUM(I18:I21)</f>
        <v>0</v>
      </c>
      <c r="J22" s="670" t="s">
        <v>174</v>
      </c>
      <c r="K22" s="674"/>
      <c r="L22" s="676">
        <f>SUM(L18:L21)</f>
        <v>3580</v>
      </c>
      <c r="M22" s="678">
        <f>SUM(M18:M21)</f>
        <v>0</v>
      </c>
      <c r="N22" s="667" t="s">
        <v>174</v>
      </c>
      <c r="O22" s="676">
        <f>SUM(O18:O21)</f>
        <v>160</v>
      </c>
      <c r="P22" s="678">
        <f>SUM(P18:P21)</f>
        <v>0</v>
      </c>
    </row>
    <row r="23" spans="1:16" s="131" customFormat="1" ht="16.5" customHeight="1">
      <c r="A23" s="369" t="s">
        <v>199</v>
      </c>
      <c r="B23" s="139"/>
      <c r="C23" s="347"/>
      <c r="D23" s="369" t="s">
        <v>199</v>
      </c>
      <c r="E23" s="113"/>
      <c r="F23" s="347"/>
      <c r="G23" s="369" t="s">
        <v>199</v>
      </c>
      <c r="H23" s="113"/>
      <c r="I23" s="347"/>
      <c r="J23" s="369" t="s">
        <v>199</v>
      </c>
      <c r="K23" s="536"/>
      <c r="L23" s="113"/>
      <c r="M23" s="347"/>
      <c r="N23" s="369" t="s">
        <v>199</v>
      </c>
      <c r="O23" s="113"/>
      <c r="P23" s="347"/>
    </row>
    <row r="24" spans="1:16" s="131" customFormat="1" ht="16.5" customHeight="1">
      <c r="A24" s="337" t="s">
        <v>74</v>
      </c>
      <c r="B24" s="395">
        <v>180</v>
      </c>
      <c r="C24" s="345"/>
      <c r="D24" s="337" t="s">
        <v>74</v>
      </c>
      <c r="E24" s="338">
        <v>200</v>
      </c>
      <c r="F24" s="345"/>
      <c r="G24" s="337" t="s">
        <v>76</v>
      </c>
      <c r="H24" s="338">
        <v>1000</v>
      </c>
      <c r="I24" s="345"/>
      <c r="J24" s="381" t="s">
        <v>74</v>
      </c>
      <c r="K24" s="564" t="s">
        <v>340</v>
      </c>
      <c r="L24" s="338">
        <v>2200</v>
      </c>
      <c r="M24" s="345"/>
      <c r="N24" s="337" t="s">
        <v>143</v>
      </c>
      <c r="O24" s="338">
        <v>70</v>
      </c>
      <c r="P24" s="345"/>
    </row>
    <row r="25" spans="1:16" s="131" customFormat="1" ht="16.5" customHeight="1">
      <c r="A25" s="339"/>
      <c r="B25" s="409"/>
      <c r="C25" s="342"/>
      <c r="D25" s="339" t="s">
        <v>317</v>
      </c>
      <c r="E25" s="340">
        <v>420</v>
      </c>
      <c r="F25" s="345"/>
      <c r="G25" s="387" t="s">
        <v>74</v>
      </c>
      <c r="H25" s="340">
        <v>1390</v>
      </c>
      <c r="I25" s="345"/>
      <c r="J25" s="365" t="s">
        <v>238</v>
      </c>
      <c r="K25" s="549" t="s">
        <v>340</v>
      </c>
      <c r="L25" s="340">
        <v>2970</v>
      </c>
      <c r="M25" s="345"/>
      <c r="N25" s="339" t="s">
        <v>241</v>
      </c>
      <c r="O25" s="340">
        <v>210</v>
      </c>
      <c r="P25" s="345"/>
    </row>
    <row r="26" spans="1:16" s="131" customFormat="1" ht="16.5" customHeight="1">
      <c r="A26" s="339"/>
      <c r="B26" s="409"/>
      <c r="C26" s="342"/>
      <c r="D26" s="387"/>
      <c r="E26" s="340"/>
      <c r="F26" s="342"/>
      <c r="G26" s="387"/>
      <c r="H26" s="340"/>
      <c r="I26" s="342"/>
      <c r="J26" s="365"/>
      <c r="K26" s="576"/>
      <c r="L26" s="340"/>
      <c r="M26" s="345"/>
      <c r="N26" s="339"/>
      <c r="O26" s="340">
        <v>0</v>
      </c>
      <c r="P26" s="345"/>
    </row>
    <row r="27" spans="1:16" s="131" customFormat="1" ht="16.5" customHeight="1">
      <c r="A27" s="337"/>
      <c r="B27" s="395"/>
      <c r="C27" s="411"/>
      <c r="D27" s="410"/>
      <c r="E27" s="338"/>
      <c r="F27" s="411"/>
      <c r="G27" s="410"/>
      <c r="H27" s="338"/>
      <c r="I27" s="411"/>
      <c r="J27" s="381"/>
      <c r="K27" s="564"/>
      <c r="L27" s="338"/>
      <c r="M27" s="411"/>
      <c r="N27" s="512"/>
      <c r="O27" s="338"/>
      <c r="P27" s="411"/>
    </row>
    <row r="28" spans="1:16" s="131" customFormat="1" ht="16.5" customHeight="1">
      <c r="A28" s="667" t="s">
        <v>174</v>
      </c>
      <c r="B28" s="677">
        <f>SUM(B24:B27)</f>
        <v>180</v>
      </c>
      <c r="C28" s="678">
        <f>SUM(C24:C27)</f>
        <v>0</v>
      </c>
      <c r="D28" s="667" t="s">
        <v>174</v>
      </c>
      <c r="E28" s="676">
        <f>SUM(E24:E27)</f>
        <v>620</v>
      </c>
      <c r="F28" s="678">
        <f>SUM(F24:F27)</f>
        <v>0</v>
      </c>
      <c r="G28" s="667" t="s">
        <v>174</v>
      </c>
      <c r="H28" s="676">
        <f>SUM(H24:H27)</f>
        <v>2390</v>
      </c>
      <c r="I28" s="678">
        <f>SUM(I24:I27)</f>
        <v>0</v>
      </c>
      <c r="J28" s="670" t="s">
        <v>174</v>
      </c>
      <c r="K28" s="674"/>
      <c r="L28" s="676">
        <f>SUM(L24:L27)</f>
        <v>5170</v>
      </c>
      <c r="M28" s="678">
        <f>SUM(M24:M27)</f>
        <v>0</v>
      </c>
      <c r="N28" s="667" t="s">
        <v>174</v>
      </c>
      <c r="O28" s="676">
        <f>SUM(O24:O27)</f>
        <v>280</v>
      </c>
      <c r="P28" s="678">
        <f>SUM(P24:P27)</f>
        <v>0</v>
      </c>
    </row>
    <row r="29" spans="1:16" s="131" customFormat="1" ht="16.5" customHeight="1">
      <c r="A29" s="337"/>
      <c r="B29" s="395"/>
      <c r="C29" s="411"/>
      <c r="D29" s="410"/>
      <c r="E29" s="338"/>
      <c r="F29" s="411"/>
      <c r="G29" s="410"/>
      <c r="H29" s="338"/>
      <c r="I29" s="411"/>
      <c r="J29" s="381"/>
      <c r="K29" s="564"/>
      <c r="L29" s="338"/>
      <c r="M29" s="411"/>
      <c r="N29" s="512" t="s">
        <v>292</v>
      </c>
      <c r="O29" s="338"/>
      <c r="P29" s="411"/>
    </row>
    <row r="30" spans="1:16" s="131" customFormat="1" ht="16.5" customHeight="1" thickBot="1">
      <c r="A30" s="397" t="s">
        <v>36</v>
      </c>
      <c r="B30" s="398">
        <f>SUM(B22,B28)</f>
        <v>1280</v>
      </c>
      <c r="C30" s="454">
        <f>SUM(C22,C28)</f>
        <v>0</v>
      </c>
      <c r="D30" s="397" t="s">
        <v>36</v>
      </c>
      <c r="E30" s="398">
        <f>SUM(E22,E28)</f>
        <v>1600</v>
      </c>
      <c r="F30" s="454">
        <f>SUM(F22,F28)</f>
        <v>0</v>
      </c>
      <c r="G30" s="397" t="s">
        <v>36</v>
      </c>
      <c r="H30" s="398">
        <f>SUM(H22,H28)</f>
        <v>4130</v>
      </c>
      <c r="I30" s="454">
        <f>SUM(I22,I28)</f>
        <v>0</v>
      </c>
      <c r="J30" s="562" t="s">
        <v>36</v>
      </c>
      <c r="K30" s="563"/>
      <c r="L30" s="398">
        <f>SUM(L22,L28)</f>
        <v>8750</v>
      </c>
      <c r="M30" s="454">
        <f>SUM(M22,M28)</f>
        <v>0</v>
      </c>
      <c r="N30" s="397" t="s">
        <v>36</v>
      </c>
      <c r="O30" s="398">
        <f>SUM(O22,O28)</f>
        <v>440</v>
      </c>
      <c r="P30" s="454">
        <f>SUM(P22,P28)</f>
        <v>0</v>
      </c>
    </row>
    <row r="31" s="115" customFormat="1" ht="15" customHeight="1" thickBot="1"/>
    <row r="32" spans="1:14" s="115" customFormat="1" ht="16.5" customHeight="1" thickBot="1">
      <c r="A32" s="494" t="s">
        <v>364</v>
      </c>
      <c r="B32" s="141"/>
      <c r="C32" s="116" t="s">
        <v>102</v>
      </c>
      <c r="D32" s="117" t="s">
        <v>71</v>
      </c>
      <c r="E32" s="118"/>
      <c r="F32" s="119" t="s">
        <v>6</v>
      </c>
      <c r="G32" s="120">
        <f>B41+E41+H41+L41+O41</f>
        <v>9130</v>
      </c>
      <c r="H32" s="121" t="s">
        <v>7</v>
      </c>
      <c r="I32" s="122">
        <f>C41+F41+I41+M41+P41</f>
        <v>0</v>
      </c>
      <c r="J32" s="123"/>
      <c r="K32" s="123"/>
      <c r="N32" s="422"/>
    </row>
    <row r="33" s="115" customFormat="1" ht="4.5" customHeight="1" thickBot="1"/>
    <row r="34" spans="1:16" s="115" customFormat="1" ht="16.5" customHeight="1">
      <c r="A34" s="124" t="s">
        <v>9</v>
      </c>
      <c r="B34" s="125"/>
      <c r="C34" s="126"/>
      <c r="D34" s="127" t="s">
        <v>10</v>
      </c>
      <c r="E34" s="125"/>
      <c r="F34" s="126"/>
      <c r="G34" s="127" t="s">
        <v>11</v>
      </c>
      <c r="H34" s="125"/>
      <c r="I34" s="126"/>
      <c r="J34" s="127" t="s">
        <v>12</v>
      </c>
      <c r="K34" s="127"/>
      <c r="L34" s="125"/>
      <c r="M34" s="126"/>
      <c r="N34" s="127" t="s">
        <v>13</v>
      </c>
      <c r="O34" s="125"/>
      <c r="P34" s="126"/>
    </row>
    <row r="35" spans="1:16" s="131" customFormat="1" ht="16.5" customHeight="1">
      <c r="A35" s="128" t="s">
        <v>14</v>
      </c>
      <c r="B35" s="129" t="s">
        <v>15</v>
      </c>
      <c r="C35" s="130" t="s">
        <v>172</v>
      </c>
      <c r="D35" s="128" t="s">
        <v>14</v>
      </c>
      <c r="E35" s="129" t="s">
        <v>15</v>
      </c>
      <c r="F35" s="130" t="s">
        <v>172</v>
      </c>
      <c r="G35" s="128" t="s">
        <v>14</v>
      </c>
      <c r="H35" s="129" t="s">
        <v>15</v>
      </c>
      <c r="I35" s="130" t="s">
        <v>172</v>
      </c>
      <c r="J35" s="558" t="s">
        <v>14</v>
      </c>
      <c r="K35" s="559"/>
      <c r="L35" s="129" t="s">
        <v>15</v>
      </c>
      <c r="M35" s="130" t="s">
        <v>172</v>
      </c>
      <c r="N35" s="128" t="s">
        <v>14</v>
      </c>
      <c r="O35" s="129" t="s">
        <v>15</v>
      </c>
      <c r="P35" s="130" t="s">
        <v>172</v>
      </c>
    </row>
    <row r="36" spans="1:19" s="131" customFormat="1" ht="16.5" customHeight="1">
      <c r="A36" s="112" t="s">
        <v>72</v>
      </c>
      <c r="B36" s="139">
        <v>310</v>
      </c>
      <c r="C36" s="345"/>
      <c r="D36" s="112" t="s">
        <v>72</v>
      </c>
      <c r="E36" s="113">
        <v>580</v>
      </c>
      <c r="F36" s="345"/>
      <c r="G36" s="112" t="s">
        <v>72</v>
      </c>
      <c r="H36" s="113">
        <v>2210</v>
      </c>
      <c r="I36" s="345"/>
      <c r="J36" s="372" t="s">
        <v>132</v>
      </c>
      <c r="K36" s="550" t="s">
        <v>340</v>
      </c>
      <c r="L36" s="113">
        <v>2430</v>
      </c>
      <c r="M36" s="345"/>
      <c r="N36" s="150" t="s">
        <v>146</v>
      </c>
      <c r="O36" s="113">
        <v>200</v>
      </c>
      <c r="P36" s="345"/>
      <c r="S36" s="521"/>
    </row>
    <row r="37" spans="1:19" s="131" customFormat="1" ht="16.5" customHeight="1">
      <c r="A37" s="189" t="s">
        <v>73</v>
      </c>
      <c r="B37" s="602">
        <v>500</v>
      </c>
      <c r="C37" s="345"/>
      <c r="D37" s="112"/>
      <c r="E37" s="113"/>
      <c r="F37" s="132"/>
      <c r="G37" s="112"/>
      <c r="H37" s="113"/>
      <c r="I37" s="345"/>
      <c r="J37" s="372" t="s">
        <v>133</v>
      </c>
      <c r="K37" s="550" t="s">
        <v>341</v>
      </c>
      <c r="L37" s="113">
        <v>2710</v>
      </c>
      <c r="M37" s="345"/>
      <c r="N37" s="150" t="s">
        <v>333</v>
      </c>
      <c r="O37" s="113">
        <v>190</v>
      </c>
      <c r="P37" s="345"/>
      <c r="S37" s="521"/>
    </row>
    <row r="38" spans="1:16" s="131" customFormat="1" ht="16.5" customHeight="1">
      <c r="A38" s="189"/>
      <c r="B38" s="602"/>
      <c r="C38" s="132"/>
      <c r="D38" s="112"/>
      <c r="E38" s="113"/>
      <c r="F38" s="132"/>
      <c r="G38" s="112"/>
      <c r="H38" s="113"/>
      <c r="I38" s="132"/>
      <c r="J38" s="372"/>
      <c r="K38" s="550"/>
      <c r="L38" s="113"/>
      <c r="M38" s="345"/>
      <c r="N38" s="112"/>
      <c r="O38" s="113"/>
      <c r="P38" s="345"/>
    </row>
    <row r="39" spans="1:16" s="131" customFormat="1" ht="16.5" customHeight="1">
      <c r="A39" s="112"/>
      <c r="B39" s="139"/>
      <c r="C39" s="132"/>
      <c r="D39" s="112"/>
      <c r="E39" s="113"/>
      <c r="F39" s="132"/>
      <c r="G39" s="391"/>
      <c r="H39" s="113"/>
      <c r="I39" s="132"/>
      <c r="J39" s="372"/>
      <c r="K39" s="550"/>
      <c r="L39" s="113"/>
      <c r="M39" s="132"/>
      <c r="N39" s="510"/>
      <c r="O39" s="113"/>
      <c r="P39" s="132"/>
    </row>
    <row r="40" spans="1:16" s="131" customFormat="1" ht="16.5" customHeight="1">
      <c r="A40" s="337"/>
      <c r="B40" s="395"/>
      <c r="C40" s="132"/>
      <c r="D40" s="410"/>
      <c r="E40" s="338"/>
      <c r="F40" s="132"/>
      <c r="G40" s="410"/>
      <c r="H40" s="338"/>
      <c r="I40" s="132"/>
      <c r="J40" s="381"/>
      <c r="K40" s="564"/>
      <c r="L40" s="338"/>
      <c r="M40" s="132"/>
      <c r="N40" s="346"/>
      <c r="O40" s="338"/>
      <c r="P40" s="132"/>
    </row>
    <row r="41" spans="1:16" s="131" customFormat="1" ht="16.5" customHeight="1" thickBot="1">
      <c r="A41" s="397" t="s">
        <v>36</v>
      </c>
      <c r="B41" s="398">
        <f>SUM(B36:B40)</f>
        <v>810</v>
      </c>
      <c r="C41" s="455">
        <f>SUM(C36:C40)</f>
        <v>0</v>
      </c>
      <c r="D41" s="397" t="s">
        <v>36</v>
      </c>
      <c r="E41" s="398">
        <f>SUM(E36:E40)</f>
        <v>580</v>
      </c>
      <c r="F41" s="455">
        <f>SUM(F36:F40)</f>
        <v>0</v>
      </c>
      <c r="G41" s="397" t="s">
        <v>36</v>
      </c>
      <c r="H41" s="398">
        <f>SUM(H36:H40)</f>
        <v>2210</v>
      </c>
      <c r="I41" s="455">
        <f>SUM(I36:I40)</f>
        <v>0</v>
      </c>
      <c r="J41" s="562" t="s">
        <v>36</v>
      </c>
      <c r="K41" s="563"/>
      <c r="L41" s="398">
        <f>SUM(L36:L40)</f>
        <v>5140</v>
      </c>
      <c r="M41" s="455">
        <f>SUM(M36:M40)</f>
        <v>0</v>
      </c>
      <c r="N41" s="397" t="s">
        <v>36</v>
      </c>
      <c r="O41" s="398">
        <f>SUM(O36:O40)</f>
        <v>390</v>
      </c>
      <c r="P41" s="455">
        <f>SUM(P36:P40)</f>
        <v>0</v>
      </c>
    </row>
    <row r="42" s="115" customFormat="1" ht="15" customHeight="1" thickBot="1"/>
    <row r="43" spans="1:14" s="115" customFormat="1" ht="16.5" customHeight="1" thickBot="1">
      <c r="A43" s="494" t="s">
        <v>364</v>
      </c>
      <c r="B43" s="141"/>
      <c r="C43" s="116" t="s">
        <v>209</v>
      </c>
      <c r="D43" s="117" t="s">
        <v>207</v>
      </c>
      <c r="E43" s="118"/>
      <c r="F43" s="119" t="s">
        <v>6</v>
      </c>
      <c r="G43" s="120">
        <f>B61+E61+H61+L61+O61</f>
        <v>10060</v>
      </c>
      <c r="H43" s="121" t="s">
        <v>7</v>
      </c>
      <c r="I43" s="122">
        <f>C61+F61+I61+M61+P61</f>
        <v>0</v>
      </c>
      <c r="J43" s="456" t="s">
        <v>204</v>
      </c>
      <c r="K43" s="456"/>
      <c r="N43" s="422"/>
    </row>
    <row r="44" s="115" customFormat="1" ht="4.5" customHeight="1" thickBot="1"/>
    <row r="45" spans="1:16" s="115" customFormat="1" ht="16.5" customHeight="1">
      <c r="A45" s="124" t="s">
        <v>9</v>
      </c>
      <c r="B45" s="125"/>
      <c r="C45" s="126"/>
      <c r="D45" s="127" t="s">
        <v>10</v>
      </c>
      <c r="E45" s="125"/>
      <c r="F45" s="126"/>
      <c r="G45" s="127" t="s">
        <v>11</v>
      </c>
      <c r="H45" s="125"/>
      <c r="I45" s="126"/>
      <c r="J45" s="127" t="s">
        <v>12</v>
      </c>
      <c r="K45" s="127"/>
      <c r="L45" s="125"/>
      <c r="M45" s="126"/>
      <c r="N45" s="127" t="s">
        <v>13</v>
      </c>
      <c r="O45" s="125"/>
      <c r="P45" s="126"/>
    </row>
    <row r="46" spans="1:16" s="131" customFormat="1" ht="16.5" customHeight="1">
      <c r="A46" s="128" t="s">
        <v>14</v>
      </c>
      <c r="B46" s="457" t="s">
        <v>15</v>
      </c>
      <c r="C46" s="458" t="s">
        <v>172</v>
      </c>
      <c r="D46" s="128" t="s">
        <v>14</v>
      </c>
      <c r="E46" s="457" t="s">
        <v>15</v>
      </c>
      <c r="F46" s="458" t="s">
        <v>172</v>
      </c>
      <c r="G46" s="128" t="s">
        <v>14</v>
      </c>
      <c r="H46" s="425" t="s">
        <v>15</v>
      </c>
      <c r="I46" s="130" t="s">
        <v>172</v>
      </c>
      <c r="J46" s="558" t="s">
        <v>14</v>
      </c>
      <c r="K46" s="559"/>
      <c r="L46" s="570" t="s">
        <v>15</v>
      </c>
      <c r="M46" s="130" t="s">
        <v>172</v>
      </c>
      <c r="N46" s="128" t="s">
        <v>14</v>
      </c>
      <c r="O46" s="425" t="s">
        <v>15</v>
      </c>
      <c r="P46" s="130" t="s">
        <v>172</v>
      </c>
    </row>
    <row r="47" spans="1:16" s="131" customFormat="1" ht="16.5" customHeight="1">
      <c r="A47" s="737" t="s">
        <v>205</v>
      </c>
      <c r="B47" s="638"/>
      <c r="C47" s="738"/>
      <c r="D47" s="737" t="s">
        <v>205</v>
      </c>
      <c r="E47" s="638"/>
      <c r="F47" s="738"/>
      <c r="G47" s="737" t="s">
        <v>205</v>
      </c>
      <c r="H47" s="638"/>
      <c r="I47" s="738"/>
      <c r="J47" s="737" t="s">
        <v>205</v>
      </c>
      <c r="K47" s="638"/>
      <c r="L47" s="638"/>
      <c r="M47" s="738"/>
      <c r="N47" s="737" t="s">
        <v>205</v>
      </c>
      <c r="O47" s="638"/>
      <c r="P47" s="738"/>
    </row>
    <row r="48" spans="1:16" s="131" customFormat="1" ht="16.5" customHeight="1">
      <c r="A48" s="603" t="s">
        <v>360</v>
      </c>
      <c r="B48" s="604">
        <v>1800</v>
      </c>
      <c r="C48" s="190"/>
      <c r="D48" s="384" t="s">
        <v>249</v>
      </c>
      <c r="E48" s="459">
        <v>280</v>
      </c>
      <c r="F48" s="345"/>
      <c r="G48" s="384" t="s">
        <v>75</v>
      </c>
      <c r="H48" s="433">
        <v>2110</v>
      </c>
      <c r="I48" s="342"/>
      <c r="J48" s="365" t="s">
        <v>224</v>
      </c>
      <c r="K48" s="549" t="s">
        <v>340</v>
      </c>
      <c r="L48" s="340">
        <v>2680</v>
      </c>
      <c r="M48" s="460"/>
      <c r="N48" s="495" t="s">
        <v>334</v>
      </c>
      <c r="O48" s="435">
        <v>100</v>
      </c>
      <c r="P48" s="460"/>
    </row>
    <row r="49" spans="1:16" s="131" customFormat="1" ht="16.5" customHeight="1">
      <c r="A49" s="605"/>
      <c r="B49" s="606"/>
      <c r="C49" s="190"/>
      <c r="D49" s="339"/>
      <c r="E49" s="462"/>
      <c r="F49" s="463"/>
      <c r="G49" s="339"/>
      <c r="H49" s="435"/>
      <c r="I49" s="342"/>
      <c r="J49" s="713" t="s">
        <v>125</v>
      </c>
      <c r="K49" s="714"/>
      <c r="L49" s="453"/>
      <c r="M49" s="342"/>
      <c r="N49" s="628" t="s">
        <v>144</v>
      </c>
      <c r="O49" s="433"/>
      <c r="P49" s="342"/>
    </row>
    <row r="50" spans="1:16" s="131" customFormat="1" ht="16.5" customHeight="1">
      <c r="A50" s="423"/>
      <c r="B50" s="461"/>
      <c r="C50" s="463"/>
      <c r="D50" s="339"/>
      <c r="E50" s="462"/>
      <c r="F50" s="463"/>
      <c r="G50" s="339"/>
      <c r="H50" s="435"/>
      <c r="I50" s="342"/>
      <c r="J50" s="691" t="s">
        <v>77</v>
      </c>
      <c r="K50" s="692"/>
      <c r="L50" s="340">
        <v>1190</v>
      </c>
      <c r="M50" s="342"/>
      <c r="N50" s="339" t="s">
        <v>263</v>
      </c>
      <c r="O50" s="435">
        <v>20</v>
      </c>
      <c r="P50" s="342"/>
    </row>
    <row r="51" spans="1:16" s="131" customFormat="1" ht="16.5" customHeight="1">
      <c r="A51" s="339"/>
      <c r="B51" s="461"/>
      <c r="C51" s="463"/>
      <c r="D51" s="423"/>
      <c r="E51" s="464"/>
      <c r="F51" s="465"/>
      <c r="G51" s="339"/>
      <c r="H51" s="466"/>
      <c r="I51" s="460"/>
      <c r="J51" s="365"/>
      <c r="K51" s="549"/>
      <c r="L51" s="340"/>
      <c r="M51" s="342"/>
      <c r="N51" s="339"/>
      <c r="O51" s="435"/>
      <c r="P51" s="342"/>
    </row>
    <row r="52" spans="1:16" s="133" customFormat="1" ht="16.5" customHeight="1">
      <c r="A52" s="337"/>
      <c r="B52" s="469"/>
      <c r="C52" s="470"/>
      <c r="D52" s="410"/>
      <c r="E52" s="471"/>
      <c r="F52" s="470"/>
      <c r="G52" s="410"/>
      <c r="H52" s="472"/>
      <c r="I52" s="473"/>
      <c r="J52" s="568"/>
      <c r="K52" s="572"/>
      <c r="L52" s="453"/>
      <c r="M52" s="473"/>
      <c r="N52" s="518"/>
      <c r="O52" s="433"/>
      <c r="P52" s="519"/>
    </row>
    <row r="53" spans="1:16" s="133" customFormat="1" ht="16.5" customHeight="1">
      <c r="A53" s="667" t="s">
        <v>174</v>
      </c>
      <c r="B53" s="679">
        <f>SUM(B48:B52)</f>
        <v>1800</v>
      </c>
      <c r="C53" s="680">
        <f>SUM(C48:C52)</f>
        <v>0</v>
      </c>
      <c r="D53" s="667" t="s">
        <v>174</v>
      </c>
      <c r="E53" s="679">
        <f>SUM(E48:E52)</f>
        <v>280</v>
      </c>
      <c r="F53" s="680">
        <f>SUM(F48:F52)</f>
        <v>0</v>
      </c>
      <c r="G53" s="667" t="s">
        <v>174</v>
      </c>
      <c r="H53" s="681">
        <f>SUM(H48:H52)</f>
        <v>2110</v>
      </c>
      <c r="I53" s="677">
        <f>SUM(I48:I52)</f>
        <v>0</v>
      </c>
      <c r="J53" s="670" t="s">
        <v>174</v>
      </c>
      <c r="K53" s="674"/>
      <c r="L53" s="677">
        <f>SUM(L48:L52)</f>
        <v>3870</v>
      </c>
      <c r="M53" s="677">
        <f>SUM(M48:M52)</f>
        <v>0</v>
      </c>
      <c r="N53" s="667" t="s">
        <v>174</v>
      </c>
      <c r="O53" s="681">
        <f>SUM(O48:O52)</f>
        <v>120</v>
      </c>
      <c r="P53" s="682">
        <f>SUM(P48:P52)</f>
        <v>0</v>
      </c>
    </row>
    <row r="54" spans="1:16" s="133" customFormat="1" ht="16.5" customHeight="1">
      <c r="A54" s="405" t="s">
        <v>206</v>
      </c>
      <c r="B54" s="641"/>
      <c r="C54" s="460"/>
      <c r="D54" s="405" t="s">
        <v>206</v>
      </c>
      <c r="E54" s="642"/>
      <c r="F54" s="460"/>
      <c r="G54" s="405" t="s">
        <v>206</v>
      </c>
      <c r="H54" s="739"/>
      <c r="I54" s="460"/>
      <c r="J54" s="405" t="s">
        <v>206</v>
      </c>
      <c r="K54" s="590"/>
      <c r="L54" s="642"/>
      <c r="M54" s="460"/>
      <c r="N54" s="405" t="s">
        <v>206</v>
      </c>
      <c r="O54" s="642"/>
      <c r="P54" s="460"/>
    </row>
    <row r="55" spans="1:16" s="133" customFormat="1" ht="16.5" customHeight="1">
      <c r="A55" s="112" t="s">
        <v>78</v>
      </c>
      <c r="B55" s="479">
        <v>220</v>
      </c>
      <c r="C55" s="345"/>
      <c r="D55" s="112" t="s">
        <v>79</v>
      </c>
      <c r="E55" s="480">
        <v>150</v>
      </c>
      <c r="F55" s="345"/>
      <c r="G55" s="112" t="s">
        <v>264</v>
      </c>
      <c r="H55" s="478">
        <v>380</v>
      </c>
      <c r="I55" s="342"/>
      <c r="J55" s="372" t="s">
        <v>79</v>
      </c>
      <c r="K55" s="550" t="s">
        <v>340</v>
      </c>
      <c r="L55" s="113">
        <v>880</v>
      </c>
      <c r="M55" s="342"/>
      <c r="N55" s="337" t="s">
        <v>165</v>
      </c>
      <c r="O55" s="420">
        <v>70</v>
      </c>
      <c r="P55" s="342"/>
    </row>
    <row r="56" spans="1:16" s="133" customFormat="1" ht="16.5" customHeight="1">
      <c r="A56" s="740"/>
      <c r="B56" s="642"/>
      <c r="C56" s="463"/>
      <c r="D56" s="741"/>
      <c r="E56" s="642"/>
      <c r="F56" s="463"/>
      <c r="G56" s="339" t="s">
        <v>265</v>
      </c>
      <c r="H56" s="435">
        <v>180</v>
      </c>
      <c r="I56" s="460"/>
      <c r="J56" s="365"/>
      <c r="K56" s="549"/>
      <c r="L56" s="340"/>
      <c r="M56" s="460"/>
      <c r="N56" s="511"/>
      <c r="O56" s="435"/>
      <c r="P56" s="460"/>
    </row>
    <row r="57" spans="1:16" s="131" customFormat="1" ht="16.5" customHeight="1">
      <c r="A57" s="339"/>
      <c r="B57" s="461"/>
      <c r="C57" s="463"/>
      <c r="D57" s="467"/>
      <c r="E57" s="464"/>
      <c r="F57" s="465"/>
      <c r="G57" s="468"/>
      <c r="H57" s="466"/>
      <c r="I57" s="460"/>
      <c r="J57" s="365"/>
      <c r="K57" s="549"/>
      <c r="L57" s="340"/>
      <c r="M57" s="460"/>
      <c r="N57" s="516"/>
      <c r="O57" s="435"/>
      <c r="P57" s="460"/>
    </row>
    <row r="58" spans="1:16" s="133" customFormat="1" ht="16.5" customHeight="1">
      <c r="A58" s="112"/>
      <c r="B58" s="474"/>
      <c r="C58" s="475"/>
      <c r="D58" s="114"/>
      <c r="E58" s="476"/>
      <c r="F58" s="475"/>
      <c r="G58" s="114"/>
      <c r="H58" s="477"/>
      <c r="I58" s="132"/>
      <c r="J58" s="372"/>
      <c r="K58" s="550"/>
      <c r="L58" s="113"/>
      <c r="M58" s="132"/>
      <c r="N58" s="408"/>
      <c r="O58" s="478"/>
      <c r="P58" s="132"/>
    </row>
    <row r="59" spans="1:16" s="133" customFormat="1" ht="16.5" customHeight="1">
      <c r="A59" s="667" t="s">
        <v>174</v>
      </c>
      <c r="B59" s="679">
        <f>SUM(B55:B58)</f>
        <v>220</v>
      </c>
      <c r="C59" s="680">
        <f>SUM(C55:C58)</f>
        <v>0</v>
      </c>
      <c r="D59" s="667" t="s">
        <v>174</v>
      </c>
      <c r="E59" s="679">
        <f>SUM(E55:E58)</f>
        <v>150</v>
      </c>
      <c r="F59" s="680">
        <f>SUM(F55:F58)</f>
        <v>0</v>
      </c>
      <c r="G59" s="667" t="s">
        <v>174</v>
      </c>
      <c r="H59" s="681">
        <f>SUM(H55:H58)</f>
        <v>560</v>
      </c>
      <c r="I59" s="677">
        <f>SUM(I55:I58)</f>
        <v>0</v>
      </c>
      <c r="J59" s="670" t="s">
        <v>174</v>
      </c>
      <c r="K59" s="674"/>
      <c r="L59" s="677">
        <f>SUM(L55:L58)</f>
        <v>880</v>
      </c>
      <c r="M59" s="677">
        <f>SUM(M55:M58)</f>
        <v>0</v>
      </c>
      <c r="N59" s="667" t="s">
        <v>174</v>
      </c>
      <c r="O59" s="681">
        <f>SUM(O55:O58)</f>
        <v>70</v>
      </c>
      <c r="P59" s="682">
        <f>SUM(P55:P58)</f>
        <v>0</v>
      </c>
    </row>
    <row r="60" spans="1:16" s="133" customFormat="1" ht="16.5" customHeight="1">
      <c r="A60" s="337"/>
      <c r="B60" s="469"/>
      <c r="C60" s="475"/>
      <c r="D60" s="410"/>
      <c r="E60" s="471"/>
      <c r="F60" s="475"/>
      <c r="G60" s="337"/>
      <c r="H60" s="420"/>
      <c r="I60" s="132"/>
      <c r="J60" s="381"/>
      <c r="K60" s="564"/>
      <c r="L60" s="338"/>
      <c r="M60" s="132"/>
      <c r="N60" s="346"/>
      <c r="O60" s="420"/>
      <c r="P60" s="132"/>
    </row>
    <row r="61" spans="1:17" s="131" customFormat="1" ht="16.5" customHeight="1" thickBot="1">
      <c r="A61" s="397" t="s">
        <v>36</v>
      </c>
      <c r="B61" s="481">
        <f>SUM(B53,B59)</f>
        <v>2020</v>
      </c>
      <c r="C61" s="482">
        <f>SUM(C53,C59)</f>
        <v>0</v>
      </c>
      <c r="D61" s="397" t="s">
        <v>36</v>
      </c>
      <c r="E61" s="481">
        <f>SUM(E53,E59)</f>
        <v>430</v>
      </c>
      <c r="F61" s="482">
        <f>SUM(F53,F59)</f>
        <v>0</v>
      </c>
      <c r="G61" s="397" t="s">
        <v>36</v>
      </c>
      <c r="H61" s="483">
        <f>SUM(H53,H59)</f>
        <v>2670</v>
      </c>
      <c r="I61" s="484">
        <f>SUM(I53,I59)</f>
        <v>0</v>
      </c>
      <c r="J61" s="562" t="s">
        <v>36</v>
      </c>
      <c r="K61" s="563"/>
      <c r="L61" s="574">
        <f>SUM(L53,L59)</f>
        <v>4750</v>
      </c>
      <c r="M61" s="484">
        <f>SUM(M53,M59)</f>
        <v>0</v>
      </c>
      <c r="N61" s="397" t="s">
        <v>36</v>
      </c>
      <c r="O61" s="483">
        <f>SUM(O53,O59)</f>
        <v>190</v>
      </c>
      <c r="P61" s="485">
        <f>SUM(P53,P59)</f>
        <v>0</v>
      </c>
      <c r="Q61" s="133"/>
    </row>
    <row r="62" ht="14.25" thickBot="1">
      <c r="Q62" s="143"/>
    </row>
    <row r="63" spans="1:17" s="115" customFormat="1" ht="16.5" customHeight="1" thickBot="1">
      <c r="A63" s="494" t="s">
        <v>364</v>
      </c>
      <c r="B63" s="403"/>
      <c r="C63" s="116" t="s">
        <v>103</v>
      </c>
      <c r="D63" s="117" t="s">
        <v>80</v>
      </c>
      <c r="E63" s="118"/>
      <c r="F63" s="119" t="s">
        <v>6</v>
      </c>
      <c r="G63" s="120">
        <f>B80+E80+H80+L80+O80</f>
        <v>36040</v>
      </c>
      <c r="H63" s="121" t="s">
        <v>7</v>
      </c>
      <c r="I63" s="122">
        <f>C80+F80+I80+M80+P80</f>
        <v>0</v>
      </c>
      <c r="J63" s="123"/>
      <c r="K63" s="123"/>
      <c r="N63" s="422"/>
      <c r="Q63" s="134"/>
    </row>
    <row r="64" s="115" customFormat="1" ht="4.5" customHeight="1" thickBot="1"/>
    <row r="65" spans="1:16" s="144" customFormat="1" ht="16.5" customHeight="1">
      <c r="A65" s="124" t="s">
        <v>9</v>
      </c>
      <c r="B65" s="125"/>
      <c r="C65" s="126"/>
      <c r="D65" s="127" t="s">
        <v>10</v>
      </c>
      <c r="E65" s="125"/>
      <c r="F65" s="126"/>
      <c r="G65" s="127" t="s">
        <v>11</v>
      </c>
      <c r="H65" s="125"/>
      <c r="I65" s="126"/>
      <c r="J65" s="127" t="s">
        <v>12</v>
      </c>
      <c r="K65" s="127"/>
      <c r="L65" s="125"/>
      <c r="M65" s="126"/>
      <c r="N65" s="124" t="s">
        <v>13</v>
      </c>
      <c r="O65" s="125"/>
      <c r="P65" s="126"/>
    </row>
    <row r="66" spans="1:16" s="131" customFormat="1" ht="16.5" customHeight="1">
      <c r="A66" s="128" t="s">
        <v>14</v>
      </c>
      <c r="B66" s="129" t="s">
        <v>15</v>
      </c>
      <c r="C66" s="130" t="s">
        <v>172</v>
      </c>
      <c r="D66" s="128" t="s">
        <v>14</v>
      </c>
      <c r="E66" s="129" t="s">
        <v>15</v>
      </c>
      <c r="F66" s="130" t="s">
        <v>172</v>
      </c>
      <c r="G66" s="128" t="s">
        <v>14</v>
      </c>
      <c r="H66" s="129" t="s">
        <v>15</v>
      </c>
      <c r="I66" s="130" t="s">
        <v>172</v>
      </c>
      <c r="J66" s="558" t="s">
        <v>14</v>
      </c>
      <c r="K66" s="559"/>
      <c r="L66" s="129" t="s">
        <v>15</v>
      </c>
      <c r="M66" s="130" t="s">
        <v>172</v>
      </c>
      <c r="N66" s="128" t="s">
        <v>14</v>
      </c>
      <c r="O66" s="129" t="s">
        <v>15</v>
      </c>
      <c r="P66" s="130" t="s">
        <v>172</v>
      </c>
    </row>
    <row r="67" spans="1:16" s="131" customFormat="1" ht="16.5" customHeight="1">
      <c r="A67" s="112" t="s">
        <v>81</v>
      </c>
      <c r="B67" s="139">
        <v>1120</v>
      </c>
      <c r="C67" s="345"/>
      <c r="D67" s="112" t="s">
        <v>82</v>
      </c>
      <c r="E67" s="113">
        <v>200</v>
      </c>
      <c r="F67" s="345"/>
      <c r="G67" s="114" t="s">
        <v>184</v>
      </c>
      <c r="H67" s="113">
        <v>1790</v>
      </c>
      <c r="I67" s="345"/>
      <c r="J67" s="372" t="s">
        <v>83</v>
      </c>
      <c r="K67" s="550" t="s">
        <v>340</v>
      </c>
      <c r="L67" s="113">
        <v>2540</v>
      </c>
      <c r="M67" s="345"/>
      <c r="N67" s="145" t="s">
        <v>337</v>
      </c>
      <c r="O67" s="113">
        <v>490</v>
      </c>
      <c r="P67" s="345"/>
    </row>
    <row r="68" spans="1:16" s="131" customFormat="1" ht="16.5" customHeight="1">
      <c r="A68" s="112" t="s">
        <v>84</v>
      </c>
      <c r="B68" s="139">
        <v>770</v>
      </c>
      <c r="C68" s="345"/>
      <c r="D68" s="112" t="s">
        <v>85</v>
      </c>
      <c r="E68" s="113">
        <v>1400</v>
      </c>
      <c r="F68" s="345"/>
      <c r="G68" s="112" t="s">
        <v>126</v>
      </c>
      <c r="H68" s="113">
        <v>1580</v>
      </c>
      <c r="I68" s="345"/>
      <c r="J68" s="365" t="s">
        <v>343</v>
      </c>
      <c r="K68" s="550" t="s">
        <v>340</v>
      </c>
      <c r="L68" s="113">
        <v>2710</v>
      </c>
      <c r="M68" s="345"/>
      <c r="N68" s="497" t="s">
        <v>145</v>
      </c>
      <c r="O68" s="113">
        <v>40</v>
      </c>
      <c r="P68" s="345"/>
    </row>
    <row r="69" spans="1:16" s="131" customFormat="1" ht="16.5" customHeight="1">
      <c r="A69" s="112" t="s">
        <v>86</v>
      </c>
      <c r="B69" s="139">
        <v>400</v>
      </c>
      <c r="C69" s="345"/>
      <c r="D69" s="112" t="s">
        <v>183</v>
      </c>
      <c r="E69" s="113">
        <v>300</v>
      </c>
      <c r="F69" s="345"/>
      <c r="G69" s="112" t="s">
        <v>89</v>
      </c>
      <c r="H69" s="113">
        <v>1900</v>
      </c>
      <c r="I69" s="345"/>
      <c r="J69" s="372" t="s">
        <v>90</v>
      </c>
      <c r="K69" s="550" t="s">
        <v>340</v>
      </c>
      <c r="L69" s="113">
        <v>2820</v>
      </c>
      <c r="M69" s="345"/>
      <c r="N69" s="497" t="s">
        <v>344</v>
      </c>
      <c r="O69" s="113">
        <v>100</v>
      </c>
      <c r="P69" s="345"/>
    </row>
    <row r="70" spans="1:16" s="131" customFormat="1" ht="16.5" customHeight="1">
      <c r="A70" s="112" t="s">
        <v>88</v>
      </c>
      <c r="B70" s="139">
        <v>850</v>
      </c>
      <c r="C70" s="345"/>
      <c r="D70" s="112" t="s">
        <v>336</v>
      </c>
      <c r="E70" s="113">
        <v>1050</v>
      </c>
      <c r="F70" s="345"/>
      <c r="G70" s="112" t="s">
        <v>127</v>
      </c>
      <c r="H70" s="113">
        <v>1130</v>
      </c>
      <c r="I70" s="345"/>
      <c r="J70" s="372" t="s">
        <v>92</v>
      </c>
      <c r="K70" s="550" t="s">
        <v>340</v>
      </c>
      <c r="L70" s="113">
        <v>1770</v>
      </c>
      <c r="M70" s="345"/>
      <c r="N70" s="112" t="s">
        <v>331</v>
      </c>
      <c r="O70" s="113">
        <v>200</v>
      </c>
      <c r="P70" s="345"/>
    </row>
    <row r="71" spans="1:16" s="131" customFormat="1" ht="16.5" customHeight="1">
      <c r="A71" s="112" t="s">
        <v>91</v>
      </c>
      <c r="B71" s="139">
        <v>1200</v>
      </c>
      <c r="C71" s="345"/>
      <c r="D71" s="112" t="s">
        <v>342</v>
      </c>
      <c r="E71" s="113">
        <v>500</v>
      </c>
      <c r="F71" s="345"/>
      <c r="G71" s="112" t="s">
        <v>253</v>
      </c>
      <c r="H71" s="113">
        <v>1200</v>
      </c>
      <c r="I71" s="345"/>
      <c r="J71" s="372" t="s">
        <v>87</v>
      </c>
      <c r="K71" s="550" t="s">
        <v>340</v>
      </c>
      <c r="L71" s="113">
        <v>1410</v>
      </c>
      <c r="M71" s="345"/>
      <c r="N71" s="520" t="s">
        <v>332</v>
      </c>
      <c r="O71" s="113">
        <v>10</v>
      </c>
      <c r="P71" s="345"/>
    </row>
    <row r="72" spans="1:16" s="131" customFormat="1" ht="16.5" customHeight="1">
      <c r="A72" s="112" t="s">
        <v>92</v>
      </c>
      <c r="B72" s="139">
        <v>710</v>
      </c>
      <c r="C72" s="345"/>
      <c r="D72" s="112"/>
      <c r="E72" s="113"/>
      <c r="F72" s="345"/>
      <c r="G72" s="112" t="s">
        <v>128</v>
      </c>
      <c r="H72" s="113">
        <v>1180</v>
      </c>
      <c r="I72" s="345"/>
      <c r="J72" s="532" t="s">
        <v>94</v>
      </c>
      <c r="K72" s="550" t="s">
        <v>340</v>
      </c>
      <c r="L72" s="113">
        <v>2590</v>
      </c>
      <c r="M72" s="345"/>
      <c r="N72" s="513"/>
      <c r="O72" s="113"/>
      <c r="P72" s="345"/>
    </row>
    <row r="73" spans="1:16" s="131" customFormat="1" ht="16.5" customHeight="1">
      <c r="A73" s="112" t="s">
        <v>93</v>
      </c>
      <c r="B73" s="139">
        <v>470</v>
      </c>
      <c r="C73" s="345"/>
      <c r="D73" s="112"/>
      <c r="E73" s="113"/>
      <c r="F73" s="132"/>
      <c r="G73" s="114" t="s">
        <v>129</v>
      </c>
      <c r="H73" s="113">
        <v>2120</v>
      </c>
      <c r="I73" s="345"/>
      <c r="J73" s="372" t="s">
        <v>93</v>
      </c>
      <c r="K73" s="550" t="s">
        <v>340</v>
      </c>
      <c r="L73" s="113">
        <v>1140</v>
      </c>
      <c r="M73" s="345"/>
      <c r="N73" s="114"/>
      <c r="O73" s="113"/>
      <c r="P73" s="132"/>
    </row>
    <row r="74" spans="1:16" s="131" customFormat="1" ht="16.5" customHeight="1">
      <c r="A74" s="112" t="s">
        <v>90</v>
      </c>
      <c r="B74" s="139">
        <v>350</v>
      </c>
      <c r="C74" s="345"/>
      <c r="D74" s="112"/>
      <c r="E74" s="113"/>
      <c r="F74" s="132"/>
      <c r="G74" s="112"/>
      <c r="H74" s="113"/>
      <c r="I74" s="345"/>
      <c r="J74" s="372"/>
      <c r="K74" s="550"/>
      <c r="L74" s="113"/>
      <c r="M74" s="345"/>
      <c r="N74" s="486"/>
      <c r="O74" s="338"/>
      <c r="P74" s="132"/>
    </row>
    <row r="75" spans="1:16" s="131" customFormat="1" ht="16.5" customHeight="1">
      <c r="A75" s="112"/>
      <c r="B75" s="139"/>
      <c r="C75" s="132"/>
      <c r="D75" s="112"/>
      <c r="E75" s="113"/>
      <c r="F75" s="132"/>
      <c r="G75" s="112"/>
      <c r="H75" s="113"/>
      <c r="I75" s="345"/>
      <c r="J75" s="372"/>
      <c r="K75" s="550"/>
      <c r="L75" s="113"/>
      <c r="M75" s="345"/>
      <c r="N75" s="114"/>
      <c r="O75" s="435"/>
      <c r="P75" s="132"/>
    </row>
    <row r="76" spans="1:16" s="131" customFormat="1" ht="16.5" customHeight="1">
      <c r="A76" s="112"/>
      <c r="B76" s="139"/>
      <c r="C76" s="132"/>
      <c r="D76" s="112"/>
      <c r="E76" s="113"/>
      <c r="F76" s="132"/>
      <c r="G76" s="112"/>
      <c r="H76" s="113"/>
      <c r="I76" s="132"/>
      <c r="J76" s="536"/>
      <c r="K76" s="550"/>
      <c r="L76" s="113"/>
      <c r="M76" s="345"/>
      <c r="N76" s="339"/>
      <c r="O76" s="340"/>
      <c r="P76" s="132"/>
    </row>
    <row r="77" spans="1:16" s="131" customFormat="1" ht="16.5" customHeight="1">
      <c r="A77" s="112"/>
      <c r="B77" s="139"/>
      <c r="C77" s="132"/>
      <c r="D77" s="487"/>
      <c r="E77" s="389"/>
      <c r="F77" s="488"/>
      <c r="G77" s="114"/>
      <c r="H77" s="113"/>
      <c r="I77" s="132"/>
      <c r="J77" s="536"/>
      <c r="K77" s="550"/>
      <c r="L77" s="489"/>
      <c r="M77" s="367"/>
      <c r="N77" s="490"/>
      <c r="O77" s="340"/>
      <c r="P77" s="132"/>
    </row>
    <row r="78" spans="1:16" s="131" customFormat="1" ht="16.5" customHeight="1">
      <c r="A78" s="112"/>
      <c r="B78" s="139"/>
      <c r="C78" s="132"/>
      <c r="D78" s="112"/>
      <c r="E78" s="113"/>
      <c r="F78" s="132"/>
      <c r="G78" s="343"/>
      <c r="H78" s="113"/>
      <c r="I78" s="132"/>
      <c r="J78" s="536"/>
      <c r="K78" s="550"/>
      <c r="L78" s="575"/>
      <c r="M78" s="488"/>
      <c r="N78" s="408"/>
      <c r="O78" s="340"/>
      <c r="P78" s="132"/>
    </row>
    <row r="79" spans="1:16" s="133" customFormat="1" ht="16.5" customHeight="1">
      <c r="A79" s="491"/>
      <c r="B79" s="453"/>
      <c r="C79" s="473"/>
      <c r="D79" s="491"/>
      <c r="E79" s="492"/>
      <c r="F79" s="473"/>
      <c r="G79" s="491"/>
      <c r="H79" s="433"/>
      <c r="I79" s="473"/>
      <c r="J79" s="568"/>
      <c r="K79" s="572"/>
      <c r="L79" s="453"/>
      <c r="M79" s="473"/>
      <c r="N79" s="452"/>
      <c r="O79" s="453"/>
      <c r="P79" s="473"/>
    </row>
    <row r="80" spans="1:16" s="131" customFormat="1" ht="16.5" customHeight="1" thickBot="1">
      <c r="A80" s="397" t="s">
        <v>36</v>
      </c>
      <c r="B80" s="398">
        <f>SUM(B67:B79)</f>
        <v>5870</v>
      </c>
      <c r="C80" s="455">
        <f>SUM(C67:C79)</f>
        <v>0</v>
      </c>
      <c r="D80" s="397" t="s">
        <v>36</v>
      </c>
      <c r="E80" s="398">
        <f>SUM(E67:E79)</f>
        <v>3450</v>
      </c>
      <c r="F80" s="455">
        <f>SUM(F67:F79)</f>
        <v>0</v>
      </c>
      <c r="G80" s="397" t="s">
        <v>36</v>
      </c>
      <c r="H80" s="398">
        <f>SUM(H67:H79)</f>
        <v>10900</v>
      </c>
      <c r="I80" s="455">
        <f>SUM(I67:I79)</f>
        <v>0</v>
      </c>
      <c r="J80" s="562" t="s">
        <v>36</v>
      </c>
      <c r="K80" s="563"/>
      <c r="L80" s="398">
        <f>SUM(L67:L79)</f>
        <v>14980</v>
      </c>
      <c r="M80" s="455">
        <f>SUM(M67:M79)</f>
        <v>0</v>
      </c>
      <c r="N80" s="397" t="s">
        <v>36</v>
      </c>
      <c r="O80" s="398">
        <f>SUM(O67:O79)</f>
        <v>840</v>
      </c>
      <c r="P80" s="455">
        <f>SUM(P67:P79)</f>
        <v>0</v>
      </c>
    </row>
  </sheetData>
  <sheetProtection/>
  <mergeCells count="4">
    <mergeCell ref="E1:G1"/>
    <mergeCell ref="E2:G2"/>
    <mergeCell ref="J49:K49"/>
    <mergeCell ref="J50:K50"/>
  </mergeCells>
  <conditionalFormatting sqref="I4 I13 I32 I43 I63">
    <cfRule type="cellIs" priority="1" dxfId="21" operator="greaterThan" stopIfTrue="1">
      <formula>G4</formula>
    </cfRule>
  </conditionalFormatting>
  <conditionalFormatting sqref="P60 F8:F11 I8:I11 M8:M11 C17:C28 M17:M28 F17:F28 I17:I28 C30 F30 I30 M30 P30 P17:P28 C36:C41 F36:F41 I36:I41 M36:M41 P67:P80 C67:C80 M79:M80 I67:I80 P36:P41 F78:F80 I60 M60 C60 F60 F67:F76 C8:C11 P8:P11 M67:M77 C48:C52 C54:C58 F48:F52 F54:F58 I48:I52 I54:I58 P48:P52 P54:P58 M48:M52 M54:M58">
    <cfRule type="cellIs" priority="2" dxfId="21" operator="greaterThan" stopIfTrue="1">
      <formula>B8</formula>
    </cfRule>
  </conditionalFormatting>
  <printOptions horizontalCentered="1"/>
  <pageMargins left="0.3937007874015748" right="0.2755905511811024" top="0.6692913385826772" bottom="0" header="0.31496062992125984" footer="0.1968503937007874"/>
  <pageSetup horizontalDpi="600" verticalDpi="600" orientation="portrait" paperSize="12" scale="82" r:id="rId4"/>
  <headerFooter alignWithMargins="0">
    <oddHeader>&amp;L&amp;"ＭＳ Ｐ明朝,太字"&amp;18折込広告企画書  筑後地区　No.3
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="90" zoomScaleNormal="90" workbookViewId="0" topLeftCell="A1">
      <selection activeCell="C34" sqref="C34"/>
    </sheetView>
  </sheetViews>
  <sheetFormatPr defaultColWidth="9.00390625" defaultRowHeight="13.5"/>
  <cols>
    <col min="1" max="1" width="12.125" style="1" customWidth="1"/>
    <col min="2" max="2" width="7.50390625" style="1" customWidth="1"/>
    <col min="3" max="3" width="9.50390625" style="1" customWidth="1"/>
    <col min="4" max="4" width="12.125" style="1" customWidth="1"/>
    <col min="5" max="5" width="7.50390625" style="1" customWidth="1"/>
    <col min="6" max="6" width="9.50390625" style="1" customWidth="1"/>
    <col min="7" max="7" width="12.125" style="1" customWidth="1"/>
    <col min="8" max="8" width="7.50390625" style="1" customWidth="1"/>
    <col min="9" max="9" width="9.50390625" style="1" customWidth="1"/>
    <col min="10" max="10" width="12.125" style="1" customWidth="1"/>
    <col min="11" max="11" width="7.50390625" style="1" customWidth="1"/>
    <col min="12" max="12" width="9.50390625" style="1" customWidth="1"/>
    <col min="13" max="13" width="12.125" style="1" customWidth="1"/>
    <col min="14" max="14" width="7.50390625" style="1" customWidth="1"/>
    <col min="15" max="15" width="9.50390625" style="1" customWidth="1"/>
    <col min="16" max="16" width="0.37109375" style="1" customWidth="1"/>
    <col min="17" max="17" width="8.625" style="1" customWidth="1"/>
    <col min="18" max="16384" width="9.00390625" style="1" customWidth="1"/>
  </cols>
  <sheetData>
    <row r="1" spans="1:15" s="6" customFormat="1" ht="13.5" customHeight="1">
      <c r="A1" s="33" t="s">
        <v>0</v>
      </c>
      <c r="B1" s="14"/>
      <c r="C1" s="12"/>
      <c r="D1" s="13"/>
      <c r="E1" s="715" t="s">
        <v>1</v>
      </c>
      <c r="F1" s="716"/>
      <c r="G1" s="717"/>
      <c r="H1" s="34" t="s">
        <v>2</v>
      </c>
      <c r="I1" s="14" t="s">
        <v>3</v>
      </c>
      <c r="J1" s="12"/>
      <c r="K1" s="35" t="s">
        <v>4</v>
      </c>
      <c r="L1" s="55"/>
      <c r="M1" s="161"/>
      <c r="N1" s="162"/>
      <c r="O1" s="163"/>
    </row>
    <row r="2" spans="1:15" s="6" customFormat="1" ht="30" customHeight="1" thickBot="1">
      <c r="A2" s="523">
        <f>'久留米市・小郡市'!A2</f>
        <v>0</v>
      </c>
      <c r="B2" s="56"/>
      <c r="C2" s="7"/>
      <c r="D2" s="7"/>
      <c r="E2" s="684" t="str">
        <f>'久留米市・小郡市'!E2</f>
        <v>平成      年      月      日</v>
      </c>
      <c r="F2" s="718"/>
      <c r="G2" s="719"/>
      <c r="H2" s="18">
        <f>'久留米市・小郡市'!H2</f>
        <v>0</v>
      </c>
      <c r="I2" s="19">
        <f>'久留米市・小郡市'!I2</f>
        <v>0</v>
      </c>
      <c r="J2" s="57"/>
      <c r="K2" s="39"/>
      <c r="L2" s="8"/>
      <c r="M2" s="170"/>
      <c r="N2" s="162"/>
      <c r="O2" s="163"/>
    </row>
    <row r="3" spans="1:15" s="6" customFormat="1" ht="14.25" customHeight="1" thickBot="1">
      <c r="A3" s="58"/>
      <c r="B3" s="58"/>
      <c r="C3" s="21"/>
      <c r="D3" s="21"/>
      <c r="E3" s="24"/>
      <c r="F3" s="24"/>
      <c r="G3" s="25"/>
      <c r="H3" s="22"/>
      <c r="I3" s="23"/>
      <c r="J3" s="59"/>
      <c r="K3" s="20"/>
      <c r="L3" s="20"/>
      <c r="M3" s="115"/>
      <c r="N3" s="171"/>
      <c r="O3" s="580" t="s">
        <v>345</v>
      </c>
    </row>
    <row r="4" spans="1:15" s="6" customFormat="1" ht="16.5" customHeight="1" thickBot="1">
      <c r="A4" s="494" t="s">
        <v>364</v>
      </c>
      <c r="B4" s="2"/>
      <c r="C4" s="9" t="s">
        <v>185</v>
      </c>
      <c r="D4" s="36" t="s">
        <v>320</v>
      </c>
      <c r="E4" s="32"/>
      <c r="F4" s="15" t="s">
        <v>6</v>
      </c>
      <c r="G4" s="16">
        <f>SUM(B18,E18,H18,K18,N18)</f>
        <v>6510</v>
      </c>
      <c r="H4" s="3" t="s">
        <v>7</v>
      </c>
      <c r="I4" s="4">
        <f>C18+F18+I18+L18+O18</f>
        <v>0</v>
      </c>
      <c r="J4" s="5"/>
      <c r="K4" s="17" t="s">
        <v>8</v>
      </c>
      <c r="L4" s="4">
        <f>SUM(I4,I20)</f>
        <v>0</v>
      </c>
      <c r="M4" s="115"/>
      <c r="N4" s="171"/>
      <c r="O4" s="581" t="s">
        <v>346</v>
      </c>
    </row>
    <row r="5" s="6" customFormat="1" ht="5.25" customHeight="1" thickBot="1"/>
    <row r="6" spans="1:15" s="63" customFormat="1" ht="18" customHeight="1">
      <c r="A6" s="37" t="s">
        <v>187</v>
      </c>
      <c r="B6" s="10"/>
      <c r="C6" s="11"/>
      <c r="D6" s="38" t="s">
        <v>188</v>
      </c>
      <c r="E6" s="10"/>
      <c r="F6" s="11"/>
      <c r="G6" s="38" t="s">
        <v>348</v>
      </c>
      <c r="H6" s="10"/>
      <c r="I6" s="11"/>
      <c r="J6" s="38" t="s">
        <v>347</v>
      </c>
      <c r="K6" s="10"/>
      <c r="L6" s="11"/>
      <c r="M6" s="37" t="s">
        <v>189</v>
      </c>
      <c r="N6" s="10"/>
      <c r="O6" s="11"/>
    </row>
    <row r="7" spans="1:15" s="63" customFormat="1" ht="16.5" customHeight="1">
      <c r="A7" s="26" t="s">
        <v>14</v>
      </c>
      <c r="B7" s="27" t="s">
        <v>15</v>
      </c>
      <c r="C7" s="47" t="s">
        <v>172</v>
      </c>
      <c r="D7" s="26" t="s">
        <v>14</v>
      </c>
      <c r="E7" s="27" t="s">
        <v>15</v>
      </c>
      <c r="F7" s="47" t="s">
        <v>172</v>
      </c>
      <c r="G7" s="26" t="s">
        <v>14</v>
      </c>
      <c r="H7" s="27" t="s">
        <v>15</v>
      </c>
      <c r="I7" s="47" t="s">
        <v>172</v>
      </c>
      <c r="J7" s="26" t="s">
        <v>14</v>
      </c>
      <c r="K7" s="27" t="s">
        <v>15</v>
      </c>
      <c r="L7" s="47" t="s">
        <v>172</v>
      </c>
      <c r="M7" s="26" t="s">
        <v>14</v>
      </c>
      <c r="N7" s="27" t="s">
        <v>15</v>
      </c>
      <c r="O7" s="47" t="s">
        <v>172</v>
      </c>
    </row>
    <row r="8" spans="1:15" s="63" customFormat="1" ht="16.5" customHeight="1">
      <c r="A8" s="112" t="s">
        <v>218</v>
      </c>
      <c r="B8" s="139">
        <v>320</v>
      </c>
      <c r="C8" s="132"/>
      <c r="D8" s="112" t="s">
        <v>222</v>
      </c>
      <c r="E8" s="113">
        <v>200</v>
      </c>
      <c r="F8" s="132"/>
      <c r="G8" s="149" t="s">
        <v>349</v>
      </c>
      <c r="H8" s="113">
        <v>20</v>
      </c>
      <c r="I8" s="132"/>
      <c r="J8" s="149" t="s">
        <v>257</v>
      </c>
      <c r="K8" s="113">
        <v>310</v>
      </c>
      <c r="L8" s="132"/>
      <c r="M8" s="145" t="s">
        <v>228</v>
      </c>
      <c r="N8" s="113">
        <v>100</v>
      </c>
      <c r="O8" s="132"/>
    </row>
    <row r="9" spans="1:15" s="63" customFormat="1" ht="16.5" customHeight="1">
      <c r="A9" s="112" t="s">
        <v>219</v>
      </c>
      <c r="B9" s="139">
        <v>180</v>
      </c>
      <c r="C9" s="132"/>
      <c r="D9" s="112" t="s">
        <v>223</v>
      </c>
      <c r="E9" s="113">
        <v>200</v>
      </c>
      <c r="F9" s="132"/>
      <c r="G9" s="150" t="s">
        <v>350</v>
      </c>
      <c r="H9" s="113">
        <v>20</v>
      </c>
      <c r="I9" s="132"/>
      <c r="J9" s="112" t="s">
        <v>227</v>
      </c>
      <c r="K9" s="113">
        <v>100</v>
      </c>
      <c r="L9" s="132"/>
      <c r="M9" s="145" t="s">
        <v>230</v>
      </c>
      <c r="N9" s="113">
        <v>1120</v>
      </c>
      <c r="O9" s="132"/>
    </row>
    <row r="10" spans="1:15" s="63" customFormat="1" ht="16.5" customHeight="1">
      <c r="A10" s="112" t="s">
        <v>220</v>
      </c>
      <c r="B10" s="139">
        <v>100</v>
      </c>
      <c r="C10" s="132"/>
      <c r="D10" s="112"/>
      <c r="E10" s="113"/>
      <c r="F10" s="132"/>
      <c r="G10" s="150" t="s">
        <v>257</v>
      </c>
      <c r="H10" s="113">
        <v>60</v>
      </c>
      <c r="I10" s="132"/>
      <c r="J10" s="112" t="s">
        <v>256</v>
      </c>
      <c r="K10" s="113">
        <v>250</v>
      </c>
      <c r="L10" s="132"/>
      <c r="M10" s="189" t="s">
        <v>355</v>
      </c>
      <c r="N10" s="223">
        <v>230</v>
      </c>
      <c r="O10" s="132"/>
    </row>
    <row r="11" spans="1:15" s="63" customFormat="1" ht="16.5" customHeight="1">
      <c r="A11" s="150" t="s">
        <v>258</v>
      </c>
      <c r="B11" s="139">
        <v>380</v>
      </c>
      <c r="C11" s="132"/>
      <c r="D11" s="112"/>
      <c r="E11" s="113"/>
      <c r="F11" s="132"/>
      <c r="G11" s="112"/>
      <c r="H11" s="113"/>
      <c r="I11" s="132"/>
      <c r="J11" s="112"/>
      <c r="K11" s="113"/>
      <c r="L11" s="132"/>
      <c r="M11" s="189" t="s">
        <v>231</v>
      </c>
      <c r="N11" s="223">
        <v>350</v>
      </c>
      <c r="O11" s="132"/>
    </row>
    <row r="12" spans="1:15" s="63" customFormat="1" ht="16.5" customHeight="1">
      <c r="A12" s="112" t="s">
        <v>221</v>
      </c>
      <c r="B12" s="139">
        <v>370</v>
      </c>
      <c r="C12" s="132"/>
      <c r="D12" s="112"/>
      <c r="E12" s="113"/>
      <c r="F12" s="132"/>
      <c r="G12" s="112"/>
      <c r="H12" s="113"/>
      <c r="I12" s="132"/>
      <c r="J12" s="114"/>
      <c r="K12" s="113"/>
      <c r="L12" s="132"/>
      <c r="M12" s="148" t="s">
        <v>232</v>
      </c>
      <c r="N12" s="113">
        <v>1350</v>
      </c>
      <c r="O12" s="132"/>
    </row>
    <row r="13" spans="1:15" s="63" customFormat="1" ht="16.5" customHeight="1">
      <c r="A13" s="112"/>
      <c r="B13" s="139"/>
      <c r="C13" s="132"/>
      <c r="D13" s="112"/>
      <c r="E13" s="113"/>
      <c r="F13" s="132"/>
      <c r="G13" s="112"/>
      <c r="H13" s="113"/>
      <c r="I13" s="132"/>
      <c r="J13" s="629" t="s">
        <v>225</v>
      </c>
      <c r="K13" s="113"/>
      <c r="L13" s="132"/>
      <c r="M13" s="148" t="s">
        <v>233</v>
      </c>
      <c r="N13" s="113">
        <v>850</v>
      </c>
      <c r="O13" s="132"/>
    </row>
    <row r="14" spans="1:15" s="63" customFormat="1" ht="16.5" customHeight="1">
      <c r="A14" s="630" t="s">
        <v>259</v>
      </c>
      <c r="B14" s="616"/>
      <c r="C14" s="132"/>
      <c r="D14" s="112"/>
      <c r="E14" s="113"/>
      <c r="F14" s="132"/>
      <c r="G14" s="112"/>
      <c r="H14" s="113"/>
      <c r="I14" s="132"/>
      <c r="J14" s="629" t="s">
        <v>226</v>
      </c>
      <c r="K14" s="113"/>
      <c r="L14" s="132"/>
      <c r="M14" s="148"/>
      <c r="N14" s="113"/>
      <c r="O14" s="132"/>
    </row>
    <row r="15" spans="1:15" s="63" customFormat="1" ht="16.5" customHeight="1">
      <c r="A15" s="630" t="s">
        <v>260</v>
      </c>
      <c r="B15" s="616"/>
      <c r="C15" s="132"/>
      <c r="D15" s="112"/>
      <c r="E15" s="113"/>
      <c r="F15" s="132"/>
      <c r="G15" s="112"/>
      <c r="H15" s="113"/>
      <c r="I15" s="132"/>
      <c r="J15" s="114"/>
      <c r="K15" s="113"/>
      <c r="L15" s="132"/>
      <c r="M15" s="631" t="s">
        <v>229</v>
      </c>
      <c r="N15" s="498"/>
      <c r="O15" s="496"/>
    </row>
    <row r="16" spans="1:15" s="63" customFormat="1" ht="16.5" customHeight="1">
      <c r="A16" s="112"/>
      <c r="B16" s="139"/>
      <c r="C16" s="132"/>
      <c r="D16" s="146"/>
      <c r="E16" s="113"/>
      <c r="F16" s="132"/>
      <c r="G16" s="112"/>
      <c r="H16" s="113"/>
      <c r="I16" s="132"/>
      <c r="J16" s="114"/>
      <c r="K16" s="113"/>
      <c r="L16" s="132"/>
      <c r="M16" s="135"/>
      <c r="N16" s="113"/>
      <c r="O16" s="132"/>
    </row>
    <row r="17" spans="1:15" s="63" customFormat="1" ht="16.5" customHeight="1">
      <c r="A17" s="112"/>
      <c r="B17" s="139"/>
      <c r="C17" s="132"/>
      <c r="D17" s="112"/>
      <c r="E17" s="113"/>
      <c r="F17" s="132"/>
      <c r="G17" s="112"/>
      <c r="H17" s="113"/>
      <c r="I17" s="132"/>
      <c r="J17" s="114"/>
      <c r="K17" s="113"/>
      <c r="L17" s="132"/>
      <c r="M17" s="135"/>
      <c r="N17" s="113"/>
      <c r="O17" s="132"/>
    </row>
    <row r="18" spans="1:15" s="63" customFormat="1" ht="16.5" customHeight="1" thickBot="1">
      <c r="A18" s="136" t="s">
        <v>36</v>
      </c>
      <c r="B18" s="147">
        <f>SUM(B8:B17)</f>
        <v>1350</v>
      </c>
      <c r="C18" s="137">
        <f>SUM(C8:C17)</f>
        <v>0</v>
      </c>
      <c r="D18" s="136" t="s">
        <v>36</v>
      </c>
      <c r="E18" s="147">
        <f>SUM(E8:E17)</f>
        <v>400</v>
      </c>
      <c r="F18" s="137">
        <f>SUM(F8:F17)</f>
        <v>0</v>
      </c>
      <c r="G18" s="136" t="s">
        <v>36</v>
      </c>
      <c r="H18" s="147">
        <f>SUM(H8:H17)</f>
        <v>100</v>
      </c>
      <c r="I18" s="137">
        <f>SUM(I8:I17)</f>
        <v>0</v>
      </c>
      <c r="J18" s="136" t="s">
        <v>36</v>
      </c>
      <c r="K18" s="147">
        <f>SUM(K8:K17)</f>
        <v>660</v>
      </c>
      <c r="L18" s="137">
        <f>SUM(L8:L17)</f>
        <v>0</v>
      </c>
      <c r="M18" s="136" t="s">
        <v>36</v>
      </c>
      <c r="N18" s="147">
        <f>SUM(N8:N17)</f>
        <v>4000</v>
      </c>
      <c r="O18" s="137">
        <f>SUM(O8:O17)</f>
        <v>0</v>
      </c>
    </row>
    <row r="19" spans="1:15" ht="14.25" thickBo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</row>
    <row r="20" spans="1:15" ht="14.25" thickBot="1">
      <c r="A20" s="494" t="s">
        <v>364</v>
      </c>
      <c r="B20" s="141"/>
      <c r="C20" s="116" t="s">
        <v>190</v>
      </c>
      <c r="D20" s="36" t="s">
        <v>320</v>
      </c>
      <c r="E20" s="118"/>
      <c r="F20" s="119" t="s">
        <v>6</v>
      </c>
      <c r="G20" s="120">
        <f>B29+E29+H29+K29+N29</f>
        <v>1260</v>
      </c>
      <c r="H20" s="121" t="s">
        <v>7</v>
      </c>
      <c r="I20" s="122">
        <f>C29+F29+I29+L29+O29</f>
        <v>0</v>
      </c>
      <c r="J20" s="123"/>
      <c r="K20" s="138"/>
      <c r="L20" s="138"/>
      <c r="M20" s="138"/>
      <c r="N20" s="138"/>
      <c r="O20" s="138"/>
    </row>
    <row r="21" spans="1:15" ht="5.25" customHeight="1" thickBot="1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</row>
    <row r="22" spans="1:15" ht="18" customHeight="1">
      <c r="A22" s="124" t="s">
        <v>191</v>
      </c>
      <c r="B22" s="125"/>
      <c r="C22" s="126"/>
      <c r="D22" s="720" t="s">
        <v>210</v>
      </c>
      <c r="E22" s="721"/>
      <c r="F22" s="722"/>
      <c r="G22" s="720" t="s">
        <v>192</v>
      </c>
      <c r="H22" s="721"/>
      <c r="I22" s="722"/>
      <c r="J22" s="720"/>
      <c r="K22" s="721"/>
      <c r="L22" s="722"/>
      <c r="M22" s="127"/>
      <c r="N22" s="125"/>
      <c r="O22" s="126"/>
    </row>
    <row r="23" spans="1:15" ht="16.5" customHeight="1">
      <c r="A23" s="128" t="s">
        <v>14</v>
      </c>
      <c r="B23" s="129" t="s">
        <v>15</v>
      </c>
      <c r="C23" s="130" t="s">
        <v>172</v>
      </c>
      <c r="D23" s="128" t="s">
        <v>14</v>
      </c>
      <c r="E23" s="129" t="s">
        <v>15</v>
      </c>
      <c r="F23" s="130" t="s">
        <v>172</v>
      </c>
      <c r="G23" s="128" t="s">
        <v>14</v>
      </c>
      <c r="H23" s="129" t="s">
        <v>15</v>
      </c>
      <c r="I23" s="130" t="s">
        <v>172</v>
      </c>
      <c r="J23" s="128" t="s">
        <v>14</v>
      </c>
      <c r="K23" s="129" t="s">
        <v>15</v>
      </c>
      <c r="L23" s="130" t="s">
        <v>172</v>
      </c>
      <c r="M23" s="128" t="s">
        <v>14</v>
      </c>
      <c r="N23" s="129" t="s">
        <v>15</v>
      </c>
      <c r="O23" s="130" t="s">
        <v>172</v>
      </c>
    </row>
    <row r="24" spans="1:15" ht="16.5" customHeight="1">
      <c r="A24" s="189" t="s">
        <v>356</v>
      </c>
      <c r="B24" s="602">
        <v>750</v>
      </c>
      <c r="C24" s="132"/>
      <c r="D24" s="629" t="s">
        <v>261</v>
      </c>
      <c r="E24" s="113">
        <v>0</v>
      </c>
      <c r="F24" s="132"/>
      <c r="G24" s="112" t="s">
        <v>236</v>
      </c>
      <c r="H24" s="113">
        <v>110</v>
      </c>
      <c r="I24" s="132"/>
      <c r="J24" s="112"/>
      <c r="K24" s="113"/>
      <c r="L24" s="132"/>
      <c r="M24" s="112"/>
      <c r="N24" s="113"/>
      <c r="O24" s="132"/>
    </row>
    <row r="25" spans="1:15" ht="16.5" customHeight="1">
      <c r="A25" s="112" t="s">
        <v>235</v>
      </c>
      <c r="B25" s="139">
        <v>300</v>
      </c>
      <c r="C25" s="132"/>
      <c r="D25" s="112"/>
      <c r="E25" s="113"/>
      <c r="F25" s="132"/>
      <c r="G25" s="112" t="s">
        <v>237</v>
      </c>
      <c r="H25" s="113">
        <v>100</v>
      </c>
      <c r="I25" s="132"/>
      <c r="J25" s="112"/>
      <c r="K25" s="113"/>
      <c r="L25" s="132"/>
      <c r="M25" s="112"/>
      <c r="N25" s="113"/>
      <c r="O25" s="132"/>
    </row>
    <row r="26" spans="1:15" ht="16.5" customHeight="1">
      <c r="A26" s="632" t="s">
        <v>234</v>
      </c>
      <c r="B26" s="608"/>
      <c r="C26" s="132"/>
      <c r="D26" s="112"/>
      <c r="E26" s="113"/>
      <c r="F26" s="132"/>
      <c r="G26" s="112"/>
      <c r="H26" s="113"/>
      <c r="I26" s="132"/>
      <c r="J26" s="112"/>
      <c r="K26" s="113"/>
      <c r="L26" s="132"/>
      <c r="M26" s="112"/>
      <c r="N26" s="113"/>
      <c r="O26" s="132"/>
    </row>
    <row r="27" spans="1:15" ht="16.5" customHeight="1">
      <c r="A27" s="28"/>
      <c r="B27" s="29"/>
      <c r="C27" s="31"/>
      <c r="D27" s="28"/>
      <c r="E27" s="30"/>
      <c r="F27" s="31"/>
      <c r="G27" s="28"/>
      <c r="H27" s="30"/>
      <c r="I27" s="31"/>
      <c r="J27" s="28"/>
      <c r="K27" s="30"/>
      <c r="L27" s="31"/>
      <c r="M27" s="41"/>
      <c r="N27" s="30"/>
      <c r="O27" s="31"/>
    </row>
    <row r="28" spans="1:15" ht="16.5" customHeight="1">
      <c r="A28" s="42"/>
      <c r="B28" s="44"/>
      <c r="C28" s="31"/>
      <c r="D28" s="45"/>
      <c r="E28" s="43"/>
      <c r="F28" s="31"/>
      <c r="G28" s="45"/>
      <c r="H28" s="43"/>
      <c r="I28" s="31"/>
      <c r="J28" s="42"/>
      <c r="K28" s="43"/>
      <c r="L28" s="31"/>
      <c r="M28" s="51"/>
      <c r="N28" s="43"/>
      <c r="O28" s="31"/>
    </row>
    <row r="29" spans="1:15" ht="16.5" customHeight="1" thickBot="1">
      <c r="A29" s="52" t="s">
        <v>36</v>
      </c>
      <c r="B29" s="53">
        <f>SUM(B24:B28)</f>
        <v>1050</v>
      </c>
      <c r="C29" s="54">
        <f>SUM(C24:C28)</f>
        <v>0</v>
      </c>
      <c r="D29" s="52" t="s">
        <v>36</v>
      </c>
      <c r="E29" s="53">
        <f>SUM(E24:E28)</f>
        <v>0</v>
      </c>
      <c r="F29" s="54">
        <f>SUM(F24:F28)</f>
        <v>0</v>
      </c>
      <c r="G29" s="52" t="s">
        <v>36</v>
      </c>
      <c r="H29" s="53">
        <f>SUM(H24:H28)</f>
        <v>210</v>
      </c>
      <c r="I29" s="54">
        <f>SUM(I24:I28)</f>
        <v>0</v>
      </c>
      <c r="J29" s="52" t="s">
        <v>36</v>
      </c>
      <c r="K29" s="53">
        <f>SUM(K24:K28)</f>
        <v>0</v>
      </c>
      <c r="L29" s="54">
        <f>SUM(L24:L28)</f>
        <v>0</v>
      </c>
      <c r="M29" s="52" t="s">
        <v>36</v>
      </c>
      <c r="N29" s="53">
        <f>SUM(N24:N28)</f>
        <v>0</v>
      </c>
      <c r="O29" s="54">
        <f>SUM(O24:O28)</f>
        <v>0</v>
      </c>
    </row>
  </sheetData>
  <sheetProtection/>
  <mergeCells count="5">
    <mergeCell ref="J22:L22"/>
    <mergeCell ref="E1:G1"/>
    <mergeCell ref="E2:G2"/>
    <mergeCell ref="D22:F22"/>
    <mergeCell ref="G22:I22"/>
  </mergeCells>
  <conditionalFormatting sqref="I4 I20">
    <cfRule type="cellIs" priority="2" dxfId="21" operator="greaterThan" stopIfTrue="1">
      <formula>G4</formula>
    </cfRule>
  </conditionalFormatting>
  <conditionalFormatting sqref="F8:F18 I24:I29 L24:L29 F24:F29 O24:O29 I8:I18 C8:C18 L13:L18 O8:O18 L8:L11 C24:C29">
    <cfRule type="cellIs" priority="3" dxfId="21" operator="greaterThan" stopIfTrue="1">
      <formula>B8</formula>
    </cfRule>
  </conditionalFormatting>
  <conditionalFormatting sqref="L12">
    <cfRule type="cellIs" priority="1" dxfId="21" operator="greaterThan" stopIfTrue="1">
      <formula>K12</formula>
    </cfRule>
  </conditionalFormatting>
  <printOptions horizontalCentered="1"/>
  <pageMargins left="0.3937007874015748" right="0.2755905511811024" top="0.6692913385826772" bottom="0" header="0.31496062992125984" footer="0.1968503937007874"/>
  <pageSetup horizontalDpi="600" verticalDpi="600" orientation="portrait" paperSize="12" scale="82" r:id="rId4"/>
  <headerFooter alignWithMargins="0">
    <oddHeader>&amp;L&amp;"ＭＳ Ｐ明朝,太字"&amp;18折込広告企画書  筑後地区　No.４
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="70" zoomScaleNormal="70" workbookViewId="0" topLeftCell="A1">
      <selection activeCell="S6" sqref="S6"/>
    </sheetView>
  </sheetViews>
  <sheetFormatPr defaultColWidth="9.00390625" defaultRowHeight="13.5"/>
  <cols>
    <col min="1" max="1" width="20.875" style="5" customWidth="1"/>
    <col min="2" max="2" width="11.375" style="5" customWidth="1"/>
    <col min="3" max="3" width="11.125" style="5" customWidth="1"/>
    <col min="4" max="4" width="11.625" style="5" customWidth="1"/>
    <col min="5" max="5" width="11.125" style="5" customWidth="1"/>
    <col min="6" max="6" width="11.375" style="5" customWidth="1"/>
    <col min="7" max="7" width="11.125" style="5" customWidth="1"/>
    <col min="8" max="8" width="11.375" style="5" customWidth="1"/>
    <col min="9" max="9" width="11.125" style="5" customWidth="1"/>
    <col min="10" max="10" width="11.375" style="5" customWidth="1"/>
    <col min="11" max="11" width="11.125" style="5" customWidth="1"/>
    <col min="12" max="12" width="11.375" style="5" customWidth="1"/>
    <col min="13" max="13" width="11.125" style="5" customWidth="1"/>
    <col min="14" max="14" width="11.375" style="5" customWidth="1"/>
    <col min="15" max="15" width="10.625" style="5" customWidth="1"/>
    <col min="16" max="16" width="2.375" style="5" customWidth="1"/>
    <col min="17" max="17" width="8.75390625" style="5" customWidth="1"/>
    <col min="18" max="16384" width="9.00390625" style="5" customWidth="1"/>
  </cols>
  <sheetData>
    <row r="1" spans="1:15" s="70" customFormat="1" ht="15.75" customHeight="1">
      <c r="A1" s="64" t="s">
        <v>104</v>
      </c>
      <c r="B1" s="65"/>
      <c r="C1" s="65"/>
      <c r="D1" s="66" t="s">
        <v>1</v>
      </c>
      <c r="E1" s="67"/>
      <c r="F1" s="68"/>
      <c r="G1" s="66" t="s">
        <v>2</v>
      </c>
      <c r="H1" s="68"/>
      <c r="I1" s="66" t="s">
        <v>105</v>
      </c>
      <c r="J1" s="65"/>
      <c r="K1" s="66" t="s">
        <v>106</v>
      </c>
      <c r="L1" s="69"/>
      <c r="M1" s="5"/>
      <c r="N1" s="5"/>
      <c r="O1" s="5"/>
    </row>
    <row r="2" spans="1:16" ht="33.75" customHeight="1" thickBot="1">
      <c r="A2" s="726">
        <f>'久留米市・小郡市'!A2</f>
        <v>0</v>
      </c>
      <c r="B2" s="727"/>
      <c r="C2" s="728"/>
      <c r="D2" s="723" t="str">
        <f>'久留米市・小郡市'!E2</f>
        <v>平成      年      月      日</v>
      </c>
      <c r="E2" s="724"/>
      <c r="F2" s="725"/>
      <c r="G2" s="729">
        <f>'久留米市・小郡市'!H2</f>
        <v>0</v>
      </c>
      <c r="H2" s="730"/>
      <c r="I2" s="731">
        <f>'久留米市・小郡市'!I2</f>
        <v>0</v>
      </c>
      <c r="J2" s="732"/>
      <c r="K2" s="71"/>
      <c r="L2" s="72"/>
      <c r="M2" s="73"/>
      <c r="N2" s="74"/>
      <c r="O2" s="75"/>
      <c r="P2" s="63"/>
    </row>
    <row r="3" spans="1:16" ht="15.75" customHeight="1">
      <c r="A3" s="76"/>
      <c r="B3" s="76"/>
      <c r="C3" s="76"/>
      <c r="D3" s="76"/>
      <c r="E3" s="76"/>
      <c r="F3" s="76"/>
      <c r="G3" s="76"/>
      <c r="H3" s="76"/>
      <c r="I3" s="77"/>
      <c r="J3" s="76"/>
      <c r="K3" s="76"/>
      <c r="L3" s="76"/>
      <c r="M3" s="582"/>
      <c r="N3" s="583"/>
      <c r="O3" s="584" t="s">
        <v>345</v>
      </c>
      <c r="P3" s="63"/>
    </row>
    <row r="4" spans="1:16" ht="15.7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582"/>
      <c r="N4" s="583"/>
      <c r="O4" s="585" t="s">
        <v>346</v>
      </c>
      <c r="P4" s="63"/>
    </row>
    <row r="5" spans="1:16" ht="3.75" customHeight="1" thickBo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9"/>
      <c r="N5" s="80"/>
      <c r="O5" s="78"/>
      <c r="P5" s="63"/>
    </row>
    <row r="6" spans="1:15" s="86" customFormat="1" ht="30" customHeight="1">
      <c r="A6" s="81" t="s">
        <v>107</v>
      </c>
      <c r="B6" s="46" t="s">
        <v>9</v>
      </c>
      <c r="C6" s="82"/>
      <c r="D6" s="46" t="s">
        <v>10</v>
      </c>
      <c r="E6" s="83"/>
      <c r="F6" s="40" t="s">
        <v>11</v>
      </c>
      <c r="G6" s="83"/>
      <c r="H6" s="40" t="s">
        <v>12</v>
      </c>
      <c r="I6" s="83"/>
      <c r="J6" s="40" t="s">
        <v>13</v>
      </c>
      <c r="K6" s="83"/>
      <c r="L6" s="61" t="s">
        <v>186</v>
      </c>
      <c r="M6" s="84"/>
      <c r="N6" s="67" t="s">
        <v>108</v>
      </c>
      <c r="O6" s="85"/>
    </row>
    <row r="7" spans="1:15" s="86" customFormat="1" ht="30" customHeight="1">
      <c r="A7" s="87"/>
      <c r="B7" s="48" t="s">
        <v>15</v>
      </c>
      <c r="C7" s="49" t="s">
        <v>172</v>
      </c>
      <c r="D7" s="48" t="s">
        <v>15</v>
      </c>
      <c r="E7" s="49" t="s">
        <v>172</v>
      </c>
      <c r="F7" s="48" t="s">
        <v>15</v>
      </c>
      <c r="G7" s="49" t="s">
        <v>172</v>
      </c>
      <c r="H7" s="48" t="s">
        <v>15</v>
      </c>
      <c r="I7" s="49" t="s">
        <v>172</v>
      </c>
      <c r="J7" s="48" t="s">
        <v>15</v>
      </c>
      <c r="K7" s="49" t="s">
        <v>172</v>
      </c>
      <c r="L7" s="48" t="s">
        <v>15</v>
      </c>
      <c r="M7" s="62" t="s">
        <v>172</v>
      </c>
      <c r="N7" s="60" t="s">
        <v>15</v>
      </c>
      <c r="O7" s="50" t="s">
        <v>172</v>
      </c>
    </row>
    <row r="8" spans="1:15" ht="27.75" customHeight="1">
      <c r="A8" s="88" t="s">
        <v>118</v>
      </c>
      <c r="B8" s="89">
        <f>'久留米市・小郡市'!B49</f>
        <v>5900</v>
      </c>
      <c r="C8" s="90">
        <f>'久留米市・小郡市'!C49</f>
        <v>0</v>
      </c>
      <c r="D8" s="89">
        <f>'久留米市・小郡市'!E49</f>
        <v>7840</v>
      </c>
      <c r="E8" s="90">
        <f>'久留米市・小郡市'!F49</f>
        <v>0</v>
      </c>
      <c r="F8" s="89">
        <f>'久留米市・小郡市'!H49</f>
        <v>23770</v>
      </c>
      <c r="G8" s="90">
        <f>'久留米市・小郡市'!I49</f>
        <v>0</v>
      </c>
      <c r="H8" s="89">
        <f>'久留米市・小郡市'!L49</f>
        <v>40110</v>
      </c>
      <c r="I8" s="90">
        <f>'久留米市・小郡市'!M49</f>
        <v>0</v>
      </c>
      <c r="J8" s="89">
        <f>'久留米市・小郡市'!O49</f>
        <v>3690</v>
      </c>
      <c r="K8" s="90">
        <f>'久留米市・小郡市'!P49</f>
        <v>0</v>
      </c>
      <c r="L8" s="89"/>
      <c r="M8" s="91"/>
      <c r="N8" s="92">
        <f aca="true" t="shared" si="0" ref="N8:N16">SUM(B8+D8+F8+H8+J8)</f>
        <v>81310</v>
      </c>
      <c r="O8" s="93">
        <f>SUM(C8+E8+G8+I8+K8+M8)</f>
        <v>0</v>
      </c>
    </row>
    <row r="9" spans="1:15" ht="27.75" customHeight="1" thickBot="1">
      <c r="A9" s="643" t="s">
        <v>119</v>
      </c>
      <c r="B9" s="644">
        <f>'久留米市・小郡市'!B61</f>
        <v>870</v>
      </c>
      <c r="C9" s="645">
        <f>'久留米市・小郡市'!C61</f>
        <v>0</v>
      </c>
      <c r="D9" s="644">
        <f>'久留米市・小郡市'!E61</f>
        <v>2690</v>
      </c>
      <c r="E9" s="645">
        <f>'久留米市・小郡市'!F61</f>
        <v>0</v>
      </c>
      <c r="F9" s="644">
        <f>'久留米市・小郡市'!H61</f>
        <v>2970</v>
      </c>
      <c r="G9" s="645">
        <f>'久留米市・小郡市'!I61</f>
        <v>0</v>
      </c>
      <c r="H9" s="644">
        <f>'久留米市・小郡市'!L61</f>
        <v>10040</v>
      </c>
      <c r="I9" s="645">
        <f>'久留米市・小郡市'!M61</f>
        <v>0</v>
      </c>
      <c r="J9" s="644">
        <f>'久留米市・小郡市'!O61</f>
        <v>680</v>
      </c>
      <c r="K9" s="645">
        <f>'久留米市・小郡市'!P61</f>
        <v>0</v>
      </c>
      <c r="L9" s="644"/>
      <c r="M9" s="646"/>
      <c r="N9" s="647">
        <f t="shared" si="0"/>
        <v>17250</v>
      </c>
      <c r="O9" s="648">
        <f>SUM(C9+E9+G9+I9+K9+M9)</f>
        <v>0</v>
      </c>
    </row>
    <row r="10" spans="1:15" ht="27.75" customHeight="1">
      <c r="A10" s="650" t="s">
        <v>293</v>
      </c>
      <c r="B10" s="733" t="s">
        <v>369</v>
      </c>
      <c r="C10" s="734"/>
      <c r="D10" s="734"/>
      <c r="E10" s="734"/>
      <c r="F10" s="734"/>
      <c r="G10" s="734"/>
      <c r="H10" s="734"/>
      <c r="I10" s="734"/>
      <c r="J10" s="734"/>
      <c r="K10" s="734"/>
      <c r="L10" s="651"/>
      <c r="M10" s="652"/>
      <c r="N10" s="653"/>
      <c r="O10" s="654"/>
    </row>
    <row r="11" spans="1:15" ht="27.75" customHeight="1" thickBot="1">
      <c r="A11" s="655" t="s">
        <v>294</v>
      </c>
      <c r="B11" s="735"/>
      <c r="C11" s="736"/>
      <c r="D11" s="736"/>
      <c r="E11" s="736"/>
      <c r="F11" s="736"/>
      <c r="G11" s="736"/>
      <c r="H11" s="736"/>
      <c r="I11" s="736"/>
      <c r="J11" s="736"/>
      <c r="K11" s="736"/>
      <c r="L11" s="656"/>
      <c r="M11" s="657"/>
      <c r="N11" s="658"/>
      <c r="O11" s="659"/>
    </row>
    <row r="12" spans="1:15" ht="27.75" customHeight="1">
      <c r="A12" s="88" t="s">
        <v>177</v>
      </c>
      <c r="B12" s="89">
        <f>'うきは市・八女市・八女郡・筑後市'!B18</f>
        <v>0</v>
      </c>
      <c r="C12" s="90">
        <f>'うきは市・八女市・八女郡・筑後市'!C18</f>
        <v>0</v>
      </c>
      <c r="D12" s="89">
        <f>'うきは市・八女市・八女郡・筑後市'!E18</f>
        <v>360</v>
      </c>
      <c r="E12" s="90">
        <f>'うきは市・八女市・八女郡・筑後市'!F18</f>
        <v>0</v>
      </c>
      <c r="F12" s="89">
        <f>'うきは市・八女市・八女郡・筑後市'!H18</f>
        <v>1550</v>
      </c>
      <c r="G12" s="649">
        <f>'うきは市・八女市・八女郡・筑後市'!I18</f>
        <v>0</v>
      </c>
      <c r="H12" s="89">
        <f>'うきは市・八女市・八女郡・筑後市'!L18</f>
        <v>4630</v>
      </c>
      <c r="I12" s="649">
        <f>'うきは市・八女市・八女郡・筑後市'!M18</f>
        <v>0</v>
      </c>
      <c r="J12" s="89">
        <f>'うきは市・八女市・八女郡・筑後市'!O18</f>
        <v>160</v>
      </c>
      <c r="K12" s="90">
        <f>'うきは市・八女市・八女郡・筑後市'!P18</f>
        <v>0</v>
      </c>
      <c r="L12" s="89"/>
      <c r="M12" s="91"/>
      <c r="N12" s="92">
        <f t="shared" si="0"/>
        <v>6700</v>
      </c>
      <c r="O12" s="93">
        <f aca="true" t="shared" si="1" ref="O12:O27">SUM(C12+E12+G12+I12+K12+M12)</f>
        <v>0</v>
      </c>
    </row>
    <row r="13" spans="1:15" ht="27.75" customHeight="1">
      <c r="A13" s="94" t="s">
        <v>114</v>
      </c>
      <c r="B13" s="95">
        <f>'うきは市・八女市・八女郡・筑後市'!B38</f>
        <v>360</v>
      </c>
      <c r="C13" s="96">
        <f>'うきは市・八女市・八女郡・筑後市'!C38</f>
        <v>0</v>
      </c>
      <c r="D13" s="95">
        <f>'うきは市・八女市・八女郡・筑後市'!E38</f>
        <v>1350</v>
      </c>
      <c r="E13" s="96">
        <f>'うきは市・八女市・八女郡・筑後市'!F38</f>
        <v>0</v>
      </c>
      <c r="F13" s="95">
        <f>'うきは市・八女市・八女郡・筑後市'!H38</f>
        <v>2890</v>
      </c>
      <c r="G13" s="96">
        <f>'うきは市・八女市・八女郡・筑後市'!I38</f>
        <v>0</v>
      </c>
      <c r="H13" s="95">
        <f>'うきは市・八女市・八女郡・筑後市'!L38</f>
        <v>12060</v>
      </c>
      <c r="I13" s="96">
        <f>'うきは市・八女市・八女郡・筑後市'!M38</f>
        <v>0</v>
      </c>
      <c r="J13" s="95">
        <f>'うきは市・八女市・八女郡・筑後市'!O38</f>
        <v>390</v>
      </c>
      <c r="K13" s="96">
        <f>'うきは市・八女市・八女郡・筑後市'!P38</f>
        <v>0</v>
      </c>
      <c r="L13" s="95"/>
      <c r="M13" s="97"/>
      <c r="N13" s="98">
        <f t="shared" si="0"/>
        <v>17050</v>
      </c>
      <c r="O13" s="99">
        <f t="shared" si="1"/>
        <v>0</v>
      </c>
    </row>
    <row r="14" spans="1:15" ht="27.75" customHeight="1">
      <c r="A14" s="94" t="s">
        <v>120</v>
      </c>
      <c r="B14" s="95">
        <f>'うきは市・八女市・八女郡・筑後市'!B48</f>
        <v>0</v>
      </c>
      <c r="C14" s="96">
        <f>'うきは市・八女市・八女郡・筑後市'!C48</f>
        <v>0</v>
      </c>
      <c r="D14" s="95">
        <f>'うきは市・八女市・八女郡・筑後市'!E48</f>
        <v>0</v>
      </c>
      <c r="E14" s="96">
        <f>'うきは市・八女市・八女郡・筑後市'!F48</f>
        <v>0</v>
      </c>
      <c r="F14" s="95">
        <f>'うきは市・八女市・八女郡・筑後市'!H48</f>
        <v>310</v>
      </c>
      <c r="G14" s="96">
        <f>'うきは市・八女市・八女郡・筑後市'!I48</f>
        <v>0</v>
      </c>
      <c r="H14" s="95">
        <f>'うきは市・八女市・八女郡・筑後市'!L48</f>
        <v>3060</v>
      </c>
      <c r="I14" s="96">
        <f>'うきは市・八女市・八女郡・筑後市'!M48</f>
        <v>0</v>
      </c>
      <c r="J14" s="95">
        <f>'うきは市・八女市・八女郡・筑後市'!O48</f>
        <v>120</v>
      </c>
      <c r="K14" s="96">
        <f>'うきは市・八女市・八女郡・筑後市'!P48</f>
        <v>0</v>
      </c>
      <c r="L14" s="95"/>
      <c r="M14" s="97"/>
      <c r="N14" s="98">
        <f t="shared" si="0"/>
        <v>3490</v>
      </c>
      <c r="O14" s="99">
        <f t="shared" si="1"/>
        <v>0</v>
      </c>
    </row>
    <row r="15" spans="1:15" s="100" customFormat="1" ht="27.75" customHeight="1">
      <c r="A15" s="88" t="s">
        <v>121</v>
      </c>
      <c r="B15" s="89">
        <f>'うきは市・八女市・八女郡・筑後市'!B61</f>
        <v>520</v>
      </c>
      <c r="C15" s="90">
        <f>'うきは市・八女市・八女郡・筑後市'!C61</f>
        <v>0</v>
      </c>
      <c r="D15" s="89">
        <f>'うきは市・八女市・八女郡・筑後市'!E61</f>
        <v>790</v>
      </c>
      <c r="E15" s="90">
        <f>'うきは市・八女市・八女郡・筑後市'!F61</f>
        <v>0</v>
      </c>
      <c r="F15" s="89">
        <f>'うきは市・八女市・八女郡・筑後市'!H61</f>
        <v>3900</v>
      </c>
      <c r="G15" s="90">
        <f>'うきは市・八女市・八女郡・筑後市'!I61</f>
        <v>0</v>
      </c>
      <c r="H15" s="89">
        <f>'うきは市・八女市・八女郡・筑後市'!L61</f>
        <v>6920</v>
      </c>
      <c r="I15" s="90">
        <f>'うきは市・八女市・八女郡・筑後市'!M61</f>
        <v>0</v>
      </c>
      <c r="J15" s="89">
        <f>'うきは市・八女市・八女郡・筑後市'!O61</f>
        <v>410</v>
      </c>
      <c r="K15" s="90">
        <f>'うきは市・八女市・八女郡・筑後市'!P61</f>
        <v>0</v>
      </c>
      <c r="L15" s="89"/>
      <c r="M15" s="91"/>
      <c r="N15" s="98">
        <f t="shared" si="0"/>
        <v>12540</v>
      </c>
      <c r="O15" s="99">
        <f t="shared" si="1"/>
        <v>0</v>
      </c>
    </row>
    <row r="16" spans="1:15" ht="27.75" customHeight="1">
      <c r="A16" s="88" t="s">
        <v>122</v>
      </c>
      <c r="B16" s="89">
        <f>'三潴郡・柳川市・大川市・みやま市・大牟田市'!B11</f>
        <v>500</v>
      </c>
      <c r="C16" s="101">
        <f>'三潴郡・柳川市・大川市・みやま市・大牟田市'!C11</f>
        <v>0</v>
      </c>
      <c r="D16" s="89">
        <f>'三潴郡・柳川市・大川市・みやま市・大牟田市'!E11</f>
        <v>0</v>
      </c>
      <c r="E16" s="101">
        <f>'三潴郡・柳川市・大川市・みやま市・大牟田市'!F11</f>
        <v>0</v>
      </c>
      <c r="F16" s="89">
        <f>'三潴郡・柳川市・大川市・みやま市・大牟田市'!H11</f>
        <v>1290</v>
      </c>
      <c r="G16" s="101">
        <f>'三潴郡・柳川市・大川市・みやま市・大牟田市'!I11</f>
        <v>0</v>
      </c>
      <c r="H16" s="89">
        <f>'三潴郡・柳川市・大川市・みやま市・大牟田市'!L11</f>
        <v>2320</v>
      </c>
      <c r="I16" s="101">
        <f>'三潴郡・柳川市・大川市・みやま市・大牟田市'!M11</f>
        <v>0</v>
      </c>
      <c r="J16" s="89">
        <f>'三潴郡・柳川市・大川市・みやま市・大牟田市'!O11</f>
        <v>100</v>
      </c>
      <c r="K16" s="101">
        <f>'三潴郡・柳川市・大川市・みやま市・大牟田市'!P11</f>
        <v>0</v>
      </c>
      <c r="L16" s="89"/>
      <c r="M16" s="91"/>
      <c r="N16" s="98">
        <f t="shared" si="0"/>
        <v>4210</v>
      </c>
      <c r="O16" s="99">
        <f t="shared" si="1"/>
        <v>0</v>
      </c>
    </row>
    <row r="17" spans="1:15" ht="27.75" customHeight="1">
      <c r="A17" s="94" t="s">
        <v>123</v>
      </c>
      <c r="B17" s="95">
        <f>'三潴郡・柳川市・大川市・みやま市・大牟田市'!B30</f>
        <v>1280</v>
      </c>
      <c r="C17" s="96">
        <f>'三潴郡・柳川市・大川市・みやま市・大牟田市'!C30</f>
        <v>0</v>
      </c>
      <c r="D17" s="95">
        <f>'三潴郡・柳川市・大川市・みやま市・大牟田市'!E30</f>
        <v>1600</v>
      </c>
      <c r="E17" s="96">
        <f>'三潴郡・柳川市・大川市・みやま市・大牟田市'!F30</f>
        <v>0</v>
      </c>
      <c r="F17" s="95">
        <f>'三潴郡・柳川市・大川市・みやま市・大牟田市'!H30</f>
        <v>4130</v>
      </c>
      <c r="G17" s="96">
        <f>'三潴郡・柳川市・大川市・みやま市・大牟田市'!I30</f>
        <v>0</v>
      </c>
      <c r="H17" s="95">
        <f>'三潴郡・柳川市・大川市・みやま市・大牟田市'!L30</f>
        <v>8750</v>
      </c>
      <c r="I17" s="96">
        <f>'三潴郡・柳川市・大川市・みやま市・大牟田市'!M30</f>
        <v>0</v>
      </c>
      <c r="J17" s="95">
        <f>'三潴郡・柳川市・大川市・みやま市・大牟田市'!O30</f>
        <v>440</v>
      </c>
      <c r="K17" s="96">
        <f>'三潴郡・柳川市・大川市・みやま市・大牟田市'!P30</f>
        <v>0</v>
      </c>
      <c r="L17" s="95">
        <f>'有明新報社'!B18</f>
        <v>1350</v>
      </c>
      <c r="M17" s="97">
        <f>'有明新報社'!C18</f>
        <v>0</v>
      </c>
      <c r="N17" s="98">
        <f>SUM(B17+D17+F17+H17+J17+L17)</f>
        <v>17550</v>
      </c>
      <c r="O17" s="99">
        <f t="shared" si="1"/>
        <v>0</v>
      </c>
    </row>
    <row r="18" spans="1:15" ht="27.75" customHeight="1">
      <c r="A18" s="94" t="s">
        <v>124</v>
      </c>
      <c r="B18" s="95">
        <f>'三潴郡・柳川市・大川市・みやま市・大牟田市'!B41</f>
        <v>810</v>
      </c>
      <c r="C18" s="96">
        <f>'三潴郡・柳川市・大川市・みやま市・大牟田市'!C41</f>
        <v>0</v>
      </c>
      <c r="D18" s="95">
        <f>'三潴郡・柳川市・大川市・みやま市・大牟田市'!E41</f>
        <v>580</v>
      </c>
      <c r="E18" s="96">
        <f>'三潴郡・柳川市・大川市・みやま市・大牟田市'!F41</f>
        <v>0</v>
      </c>
      <c r="F18" s="95">
        <f>'三潴郡・柳川市・大川市・みやま市・大牟田市'!H41</f>
        <v>2210</v>
      </c>
      <c r="G18" s="96">
        <f>'三潴郡・柳川市・大川市・みやま市・大牟田市'!I41</f>
        <v>0</v>
      </c>
      <c r="H18" s="95">
        <f>'三潴郡・柳川市・大川市・みやま市・大牟田市'!L41</f>
        <v>5140</v>
      </c>
      <c r="I18" s="96">
        <f>'三潴郡・柳川市・大川市・みやま市・大牟田市'!M41</f>
        <v>0</v>
      </c>
      <c r="J18" s="95">
        <f>'三潴郡・柳川市・大川市・みやま市・大牟田市'!O41</f>
        <v>390</v>
      </c>
      <c r="K18" s="96">
        <f>'三潴郡・柳川市・大川市・みやま市・大牟田市'!P41</f>
        <v>0</v>
      </c>
      <c r="L18" s="95">
        <f>'有明新報社'!E18</f>
        <v>400</v>
      </c>
      <c r="M18" s="97">
        <f>'有明新報社'!F18</f>
        <v>0</v>
      </c>
      <c r="N18" s="98">
        <f>SUM(B18+D18+F18+H18+J18+L18)</f>
        <v>9530</v>
      </c>
      <c r="O18" s="99">
        <f t="shared" si="1"/>
        <v>0</v>
      </c>
    </row>
    <row r="19" spans="1:15" ht="27.75" customHeight="1">
      <c r="A19" s="94" t="s">
        <v>208</v>
      </c>
      <c r="B19" s="95">
        <f>'三潴郡・柳川市・大川市・みやま市・大牟田市'!B61</f>
        <v>2020</v>
      </c>
      <c r="C19" s="96">
        <f>'三潴郡・柳川市・大川市・みやま市・大牟田市'!C61</f>
        <v>0</v>
      </c>
      <c r="D19" s="95">
        <f>'三潴郡・柳川市・大川市・みやま市・大牟田市'!E61</f>
        <v>430</v>
      </c>
      <c r="E19" s="96">
        <f>'三潴郡・柳川市・大川市・みやま市・大牟田市'!F61</f>
        <v>0</v>
      </c>
      <c r="F19" s="95">
        <f>'三潴郡・柳川市・大川市・みやま市・大牟田市'!H61</f>
        <v>2670</v>
      </c>
      <c r="G19" s="96">
        <f>'三潴郡・柳川市・大川市・みやま市・大牟田市'!I61</f>
        <v>0</v>
      </c>
      <c r="H19" s="95">
        <f>'三潴郡・柳川市・大川市・みやま市・大牟田市'!L61</f>
        <v>4750</v>
      </c>
      <c r="I19" s="96">
        <f>'三潴郡・柳川市・大川市・みやま市・大牟田市'!M61</f>
        <v>0</v>
      </c>
      <c r="J19" s="95">
        <f>'三潴郡・柳川市・大川市・みやま市・大牟田市'!O61</f>
        <v>190</v>
      </c>
      <c r="K19" s="96">
        <f>'三潴郡・柳川市・大川市・みやま市・大牟田市'!P61</f>
        <v>0</v>
      </c>
      <c r="L19" s="95">
        <f>'有明新報社'!K18+'有明新報社'!H18</f>
        <v>760</v>
      </c>
      <c r="M19" s="97">
        <f>'有明新報社'!L18+'有明新報社'!I18</f>
        <v>0</v>
      </c>
      <c r="N19" s="98">
        <f aca="true" t="shared" si="2" ref="N19:N27">SUM(B19+D19+F19+H19+J19+L19)</f>
        <v>10820</v>
      </c>
      <c r="O19" s="99">
        <f t="shared" si="1"/>
        <v>0</v>
      </c>
    </row>
    <row r="20" spans="1:15" ht="27.75" customHeight="1">
      <c r="A20" s="94" t="s">
        <v>115</v>
      </c>
      <c r="B20" s="95">
        <f>'三潴郡・柳川市・大川市・みやま市・大牟田市'!B80</f>
        <v>5870</v>
      </c>
      <c r="C20" s="96">
        <f>'三潴郡・柳川市・大川市・みやま市・大牟田市'!C80</f>
        <v>0</v>
      </c>
      <c r="D20" s="95">
        <f>'三潴郡・柳川市・大川市・みやま市・大牟田市'!E80</f>
        <v>3450</v>
      </c>
      <c r="E20" s="96">
        <f>'三潴郡・柳川市・大川市・みやま市・大牟田市'!F80</f>
        <v>0</v>
      </c>
      <c r="F20" s="95">
        <f>'三潴郡・柳川市・大川市・みやま市・大牟田市'!H80</f>
        <v>10900</v>
      </c>
      <c r="G20" s="96">
        <f>'三潴郡・柳川市・大川市・みやま市・大牟田市'!I80</f>
        <v>0</v>
      </c>
      <c r="H20" s="95">
        <f>'三潴郡・柳川市・大川市・みやま市・大牟田市'!L80</f>
        <v>14980</v>
      </c>
      <c r="I20" s="96">
        <f>'三潴郡・柳川市・大川市・みやま市・大牟田市'!M80</f>
        <v>0</v>
      </c>
      <c r="J20" s="95">
        <f>'三潴郡・柳川市・大川市・みやま市・大牟田市'!O80</f>
        <v>840</v>
      </c>
      <c r="K20" s="96">
        <f>'三潴郡・柳川市・大川市・みやま市・大牟田市'!P80</f>
        <v>0</v>
      </c>
      <c r="L20" s="95">
        <f>'有明新報社'!N18</f>
        <v>4000</v>
      </c>
      <c r="M20" s="97">
        <f>'有明新報社'!O18</f>
        <v>0</v>
      </c>
      <c r="N20" s="98">
        <f t="shared" si="2"/>
        <v>40040</v>
      </c>
      <c r="O20" s="99">
        <f t="shared" si="1"/>
        <v>0</v>
      </c>
    </row>
    <row r="21" spans="1:15" ht="27.75" customHeight="1">
      <c r="A21" s="94" t="s">
        <v>193</v>
      </c>
      <c r="B21" s="95"/>
      <c r="C21" s="96"/>
      <c r="D21" s="95"/>
      <c r="E21" s="96"/>
      <c r="F21" s="95"/>
      <c r="G21" s="96"/>
      <c r="H21" s="95"/>
      <c r="I21" s="96"/>
      <c r="J21" s="95"/>
      <c r="K21" s="96"/>
      <c r="L21" s="95">
        <f>'有明新報社'!B29</f>
        <v>1050</v>
      </c>
      <c r="M21" s="97">
        <f>'有明新報社'!C29</f>
        <v>0</v>
      </c>
      <c r="N21" s="98">
        <f t="shared" si="2"/>
        <v>1050</v>
      </c>
      <c r="O21" s="99">
        <f t="shared" si="1"/>
        <v>0</v>
      </c>
    </row>
    <row r="22" spans="1:15" ht="27.75" customHeight="1">
      <c r="A22" s="94" t="s">
        <v>194</v>
      </c>
      <c r="B22" s="95"/>
      <c r="C22" s="96"/>
      <c r="D22" s="95"/>
      <c r="E22" s="96"/>
      <c r="F22" s="95"/>
      <c r="G22" s="96"/>
      <c r="H22" s="95"/>
      <c r="I22" s="96"/>
      <c r="J22" s="95"/>
      <c r="K22" s="96"/>
      <c r="L22" s="336">
        <f>'有明新報社'!E29+'有明新報社'!H29</f>
        <v>210</v>
      </c>
      <c r="M22" s="97">
        <f>'有明新報社'!F29+'有明新報社'!I29</f>
        <v>0</v>
      </c>
      <c r="N22" s="98">
        <f t="shared" si="2"/>
        <v>210</v>
      </c>
      <c r="O22" s="99">
        <f t="shared" si="1"/>
        <v>0</v>
      </c>
    </row>
    <row r="23" spans="1:15" ht="27.75" customHeight="1">
      <c r="A23" s="94"/>
      <c r="B23" s="95"/>
      <c r="C23" s="96"/>
      <c r="D23" s="95"/>
      <c r="E23" s="96"/>
      <c r="F23" s="95"/>
      <c r="G23" s="96"/>
      <c r="H23" s="95"/>
      <c r="I23" s="96"/>
      <c r="J23" s="95"/>
      <c r="K23" s="96"/>
      <c r="L23" s="95"/>
      <c r="M23" s="97"/>
      <c r="N23" s="98">
        <f t="shared" si="2"/>
        <v>0</v>
      </c>
      <c r="O23" s="99">
        <f t="shared" si="1"/>
        <v>0</v>
      </c>
    </row>
    <row r="24" spans="1:15" ht="27.75" customHeight="1">
      <c r="A24" s="94"/>
      <c r="B24" s="95"/>
      <c r="C24" s="96"/>
      <c r="D24" s="95"/>
      <c r="E24" s="96"/>
      <c r="F24" s="95"/>
      <c r="G24" s="96"/>
      <c r="H24" s="95"/>
      <c r="I24" s="96"/>
      <c r="J24" s="95"/>
      <c r="K24" s="96"/>
      <c r="L24" s="95"/>
      <c r="M24" s="97"/>
      <c r="N24" s="98">
        <f t="shared" si="2"/>
        <v>0</v>
      </c>
      <c r="O24" s="99">
        <f t="shared" si="1"/>
        <v>0</v>
      </c>
    </row>
    <row r="25" spans="1:15" s="100" customFormat="1" ht="27.75" customHeight="1">
      <c r="A25" s="102"/>
      <c r="B25" s="95"/>
      <c r="C25" s="96"/>
      <c r="D25" s="95"/>
      <c r="E25" s="96"/>
      <c r="F25" s="95"/>
      <c r="G25" s="96"/>
      <c r="H25" s="95"/>
      <c r="I25" s="96"/>
      <c r="J25" s="95"/>
      <c r="K25" s="96"/>
      <c r="L25" s="95"/>
      <c r="M25" s="97"/>
      <c r="N25" s="98">
        <f t="shared" si="2"/>
        <v>0</v>
      </c>
      <c r="O25" s="99">
        <f t="shared" si="1"/>
        <v>0</v>
      </c>
    </row>
    <row r="26" spans="1:15" ht="27.75" customHeight="1">
      <c r="A26" s="88"/>
      <c r="B26" s="89"/>
      <c r="C26" s="103"/>
      <c r="D26" s="89"/>
      <c r="E26" s="90"/>
      <c r="F26" s="89"/>
      <c r="G26" s="90"/>
      <c r="H26" s="89"/>
      <c r="I26" s="90"/>
      <c r="J26" s="89"/>
      <c r="K26" s="90"/>
      <c r="L26" s="89"/>
      <c r="M26" s="91"/>
      <c r="N26" s="98">
        <f t="shared" si="2"/>
        <v>0</v>
      </c>
      <c r="O26" s="99">
        <f t="shared" si="1"/>
        <v>0</v>
      </c>
    </row>
    <row r="27" spans="1:15" ht="27.75" customHeight="1">
      <c r="A27" s="94"/>
      <c r="B27" s="95"/>
      <c r="C27" s="104"/>
      <c r="D27" s="95"/>
      <c r="E27" s="96"/>
      <c r="F27" s="95"/>
      <c r="G27" s="96"/>
      <c r="H27" s="95"/>
      <c r="I27" s="96"/>
      <c r="J27" s="95"/>
      <c r="K27" s="96"/>
      <c r="L27" s="95"/>
      <c r="M27" s="97"/>
      <c r="N27" s="98">
        <f t="shared" si="2"/>
        <v>0</v>
      </c>
      <c r="O27" s="99">
        <f t="shared" si="1"/>
        <v>0</v>
      </c>
    </row>
    <row r="28" spans="1:15" s="100" customFormat="1" ht="27.75" customHeight="1" thickBot="1">
      <c r="A28" s="105" t="s">
        <v>109</v>
      </c>
      <c r="B28" s="106">
        <f>SUM(B8:B27)</f>
        <v>18130</v>
      </c>
      <c r="C28" s="107">
        <f>SUM(C8:C27)</f>
        <v>0</v>
      </c>
      <c r="D28" s="106">
        <f aca="true" t="shared" si="3" ref="D28:I28">SUM(D8:D27)</f>
        <v>19090</v>
      </c>
      <c r="E28" s="107">
        <f t="shared" si="3"/>
        <v>0</v>
      </c>
      <c r="F28" s="106">
        <f t="shared" si="3"/>
        <v>56590</v>
      </c>
      <c r="G28" s="107">
        <f t="shared" si="3"/>
        <v>0</v>
      </c>
      <c r="H28" s="106">
        <f>SUM(H8:H27)</f>
        <v>112760</v>
      </c>
      <c r="I28" s="107">
        <f t="shared" si="3"/>
        <v>0</v>
      </c>
      <c r="J28" s="106">
        <f>SUM(J8:J27)</f>
        <v>7410</v>
      </c>
      <c r="K28" s="107">
        <f>SUM(K8:K27)</f>
        <v>0</v>
      </c>
      <c r="L28" s="106">
        <f>SUM(L17:L27)</f>
        <v>7770</v>
      </c>
      <c r="M28" s="108">
        <f>SUM(M17:M27)</f>
        <v>0</v>
      </c>
      <c r="N28" s="109">
        <f>SUM(B28+D28+F28+H28+J28+L28)</f>
        <v>221750</v>
      </c>
      <c r="O28" s="110">
        <f>SUM(C28+E28+G28+I28+K28+M28)</f>
        <v>0</v>
      </c>
    </row>
    <row r="29" spans="9:10" ht="13.5">
      <c r="I29" s="76"/>
      <c r="J29" s="111"/>
    </row>
    <row r="32" ht="13.5">
      <c r="G32" s="111"/>
    </row>
  </sheetData>
  <sheetProtection/>
  <mergeCells count="5">
    <mergeCell ref="D2:F2"/>
    <mergeCell ref="A2:C2"/>
    <mergeCell ref="G2:H2"/>
    <mergeCell ref="I2:J2"/>
    <mergeCell ref="B10:K11"/>
  </mergeCells>
  <printOptions horizontalCentered="1"/>
  <pageMargins left="0.2755905511811024" right="0" top="0.6692913385826772" bottom="0.1968503937007874" header="0.3937007874015748" footer="0.1968503937007874"/>
  <pageSetup horizontalDpi="600" verticalDpi="600" orientation="landscape" paperSize="12" scale="96" r:id="rId2"/>
  <headerFooter alignWithMargins="0">
    <oddHeader>&amp;L&amp;"ＭＳ Ｐ明朝,太字"&amp;16筑後地区　市郡別集計表　(31.4)&amp;"ＭＳ Ｐ明朝,標準"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MNOC_USER</dc:creator>
  <cp:keywords/>
  <dc:description/>
  <cp:lastModifiedBy>PC-222_k-fujisao</cp:lastModifiedBy>
  <cp:lastPrinted>2019-03-19T23:47:07Z</cp:lastPrinted>
  <dcterms:created xsi:type="dcterms:W3CDTF">1997-06-30T10:23:58Z</dcterms:created>
  <dcterms:modified xsi:type="dcterms:W3CDTF">2019-03-20T00:26:11Z</dcterms:modified>
  <cp:category/>
  <cp:version/>
  <cp:contentType/>
  <cp:contentStatus/>
</cp:coreProperties>
</file>